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updateLinks="never" codeName="ThisWorkbook"/>
  <mc:AlternateContent xmlns:mc="http://schemas.openxmlformats.org/markup-compatibility/2006">
    <mc:Choice Requires="x15">
      <x15ac:absPath xmlns:x15ac="http://schemas.microsoft.com/office/spreadsheetml/2010/11/ac" url="https://d.docs.live.net/8e03105b83baa12a/Documents/CAL-Arbitrage-CALENDRIER 6EQ/"/>
    </mc:Choice>
  </mc:AlternateContent>
  <xr:revisionPtr revIDLastSave="13" documentId="8_{11288E9D-2B78-46B9-A65F-5C7EC3343E1A}" xr6:coauthVersionLast="47" xr6:coauthVersionMax="47" xr10:uidLastSave="{6290A878-A253-4D7B-8047-6D27A8107C8D}"/>
  <bookViews>
    <workbookView xWindow="-120" yWindow="-120" windowWidth="24240" windowHeight="13140" firstSheet="6" activeTab="6" xr2:uid="{00000000-000D-0000-FFFF-FFFF00000000}"/>
  </bookViews>
  <sheets>
    <sheet name=" Aide" sheetId="23" state="hidden" r:id="rId1"/>
    <sheet name="Rapport" sheetId="24" state="hidden" r:id="rId2"/>
    <sheet name="Tours de jeu et séances" sheetId="17" state="hidden" r:id="rId3"/>
    <sheet name="Feuille de synthese des parties" sheetId="18" state="hidden" r:id="rId4"/>
    <sheet name="Feuille de résultats" sheetId="20" state="hidden" r:id="rId5"/>
    <sheet name="ConvocFinaleGEST" sheetId="26" state="hidden" r:id="rId6"/>
    <sheet name="demande arbitres" sheetId="37" r:id="rId7"/>
    <sheet name="PLANNING2B" sheetId="40" state="hidden" r:id="rId8"/>
    <sheet name="Données" sheetId="36" state="hidden" r:id="rId9"/>
    <sheet name="planning 8 j. 3 billards" sheetId="41" state="hidden" r:id="rId10"/>
    <sheet name="Données Clubs" sheetId="1" state="hidden" r:id="rId11"/>
  </sheets>
  <definedNames>
    <definedName name="_xlnm.Print_Titles" localSheetId="3">'Feuille de synthese des parties'!$2:$7</definedName>
    <definedName name="_xlnm.Print_Titles" localSheetId="2">'Tours de jeu et séances'!$1:$2</definedName>
    <definedName name="_xlnm.Print_Area" localSheetId="5">ConvocFinaleGEST!$B$1:$J$35</definedName>
    <definedName name="_xlnm.Print_Area" localSheetId="6">'demande arbitres'!$A$1:$I$39</definedName>
    <definedName name="_xlnm.Print_Area" localSheetId="4">'Feuille de résultats'!$B$2:$AD$49</definedName>
    <definedName name="_xlnm.Print_Area" localSheetId="3">'Feuille de synthese des parties'!$B$2:$L$112</definedName>
    <definedName name="_xlnm.Print_Area" localSheetId="9">'planning 8 j. 3 billards'!$A$1:$H$52</definedName>
    <definedName name="_xlnm.Print_Area" localSheetId="7">PLANNING2B!$A$1:$J$54</definedName>
    <definedName name="_xlnm.Print_Area" localSheetId="1">Rapport!$B$2:$H$46</definedName>
    <definedName name="_xlnm.Print_Area" localSheetId="2">'Tours de jeu et séances'!$A$1:$F$111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37" l="1"/>
  <c r="F15" i="37"/>
  <c r="E19" i="41" l="1"/>
  <c r="E18" i="41"/>
  <c r="E17" i="41"/>
  <c r="E16" i="41"/>
  <c r="E14" i="41"/>
  <c r="E13" i="41"/>
  <c r="E12" i="41"/>
  <c r="E11" i="41"/>
  <c r="H13" i="41"/>
  <c r="J19" i="40"/>
  <c r="I19" i="40"/>
  <c r="F14" i="40"/>
  <c r="F19" i="40"/>
  <c r="F18" i="40"/>
  <c r="F13" i="40"/>
  <c r="F12" i="40"/>
  <c r="F17" i="40"/>
  <c r="F16" i="40"/>
  <c r="F11" i="40"/>
  <c r="D19" i="40"/>
  <c r="H19" i="40"/>
  <c r="H11" i="40"/>
  <c r="H12" i="40"/>
  <c r="H13" i="40"/>
  <c r="H14" i="40"/>
  <c r="I11" i="40"/>
  <c r="I12" i="40"/>
  <c r="I13" i="40"/>
  <c r="I14" i="40"/>
  <c r="B19" i="40"/>
  <c r="F11" i="41"/>
  <c r="F12" i="41"/>
  <c r="F13" i="41"/>
  <c r="F14" i="41"/>
  <c r="B18" i="41"/>
  <c r="B17" i="41"/>
  <c r="B17" i="40"/>
  <c r="D17" i="40" l="1"/>
  <c r="D16" i="40"/>
  <c r="D18" i="40" l="1"/>
  <c r="D14" i="40"/>
  <c r="D13" i="40"/>
  <c r="D12" i="40"/>
  <c r="D11" i="40"/>
  <c r="B14" i="40"/>
  <c r="B18" i="40"/>
  <c r="B13" i="40"/>
  <c r="B12" i="40"/>
  <c r="B16" i="40"/>
  <c r="B11" i="40"/>
  <c r="H18" i="40"/>
  <c r="H17" i="40"/>
  <c r="H16" i="40"/>
  <c r="I18" i="40"/>
  <c r="I17" i="40"/>
  <c r="I16" i="40"/>
  <c r="D19" i="41"/>
  <c r="D18" i="41"/>
  <c r="D17" i="41"/>
  <c r="D16" i="41"/>
  <c r="D14" i="41"/>
  <c r="D13" i="41"/>
  <c r="D12" i="41"/>
  <c r="D11" i="41"/>
  <c r="F19" i="41"/>
  <c r="F18" i="41"/>
  <c r="F17" i="41"/>
  <c r="F16" i="41"/>
  <c r="B14" i="41"/>
  <c r="B19" i="41"/>
  <c r="B13" i="41"/>
  <c r="B12" i="41"/>
  <c r="B16" i="41"/>
  <c r="B11" i="41"/>
  <c r="E40" i="41" s="1"/>
  <c r="H14" i="41" l="1"/>
  <c r="H19" i="41"/>
  <c r="H18" i="41"/>
  <c r="H12" i="41"/>
  <c r="H17" i="41"/>
  <c r="H16" i="41"/>
  <c r="H11" i="41"/>
  <c r="G14" i="41"/>
  <c r="G17" i="41"/>
  <c r="G19" i="41"/>
  <c r="G18" i="41"/>
  <c r="G16" i="41"/>
  <c r="G13" i="41"/>
  <c r="G12" i="41"/>
  <c r="G11" i="41"/>
  <c r="J14" i="40" l="1"/>
  <c r="J18" i="40"/>
  <c r="J13" i="40"/>
  <c r="J12" i="40"/>
  <c r="J17" i="40"/>
  <c r="J16" i="40"/>
  <c r="J11" i="40"/>
  <c r="H26" i="41" l="1"/>
  <c r="D26" i="41"/>
  <c r="G26" i="41"/>
  <c r="E26" i="41"/>
  <c r="F26" i="41"/>
  <c r="C40" i="41"/>
  <c r="C26" i="41"/>
  <c r="C29" i="40"/>
  <c r="G45" i="40"/>
  <c r="C42" i="40"/>
  <c r="G42" i="40"/>
  <c r="G26" i="40"/>
  <c r="C26" i="40"/>
  <c r="F19" i="26"/>
  <c r="F26" i="26"/>
  <c r="F25" i="26"/>
  <c r="F24" i="26"/>
  <c r="F23" i="26"/>
  <c r="F22" i="26"/>
  <c r="F21" i="26"/>
  <c r="F20" i="26"/>
  <c r="F8" i="26"/>
  <c r="F15" i="26"/>
  <c r="C15" i="26"/>
  <c r="C14" i="26"/>
  <c r="B22" i="24"/>
  <c r="B12" i="24"/>
  <c r="B13" i="24"/>
  <c r="B14" i="24"/>
  <c r="B15" i="24"/>
  <c r="B16" i="24"/>
  <c r="B17" i="24"/>
  <c r="B18" i="24"/>
  <c r="D22" i="24"/>
  <c r="B25" i="24"/>
  <c r="B24" i="24"/>
  <c r="B23" i="24"/>
  <c r="D25" i="24"/>
  <c r="D24" i="24"/>
  <c r="D23" i="24"/>
  <c r="D18" i="24"/>
  <c r="D17" i="24"/>
  <c r="D13" i="24"/>
  <c r="D12" i="24"/>
  <c r="D15" i="24"/>
  <c r="D14" i="24"/>
  <c r="D16" i="24"/>
  <c r="K111" i="18"/>
  <c r="I111" i="18"/>
  <c r="K110" i="18"/>
  <c r="I110" i="18"/>
  <c r="K104" i="18"/>
  <c r="I104" i="18"/>
  <c r="K103" i="18"/>
  <c r="I103" i="18"/>
  <c r="K97" i="18"/>
  <c r="I97" i="18"/>
  <c r="K96" i="18"/>
  <c r="I96" i="18"/>
  <c r="K90" i="18"/>
  <c r="I90" i="18"/>
  <c r="K89" i="18"/>
  <c r="I89" i="18"/>
  <c r="K83" i="18"/>
  <c r="I83" i="18"/>
  <c r="K82" i="18"/>
  <c r="I82" i="18"/>
  <c r="K76" i="18"/>
  <c r="I76" i="18"/>
  <c r="K75" i="18"/>
  <c r="I75" i="18"/>
  <c r="K69" i="18"/>
  <c r="I69" i="18"/>
  <c r="K68" i="18"/>
  <c r="I68" i="18"/>
  <c r="K62" i="18"/>
  <c r="I62" i="18"/>
  <c r="K61" i="18"/>
  <c r="I61" i="18"/>
  <c r="K55" i="18"/>
  <c r="I55" i="18"/>
  <c r="K54" i="18"/>
  <c r="I54" i="18"/>
  <c r="K48" i="18"/>
  <c r="I48" i="18"/>
  <c r="K47" i="18"/>
  <c r="I47" i="18"/>
  <c r="K41" i="18"/>
  <c r="I41" i="18"/>
  <c r="K40" i="18"/>
  <c r="I40" i="18"/>
  <c r="K34" i="18"/>
  <c r="I34" i="18"/>
  <c r="K33" i="18"/>
  <c r="I33" i="18"/>
  <c r="K27" i="18"/>
  <c r="I27" i="18"/>
  <c r="K26" i="18"/>
  <c r="I26" i="18"/>
  <c r="K20" i="18"/>
  <c r="I20" i="18"/>
  <c r="K19" i="18"/>
  <c r="I19" i="18"/>
  <c r="K3" i="20"/>
  <c r="G20" i="20"/>
  <c r="V46" i="20"/>
  <c r="S46" i="20"/>
  <c r="S40" i="20"/>
  <c r="P46" i="20"/>
  <c r="P40" i="20"/>
  <c r="P34" i="20"/>
  <c r="AA48" i="20"/>
  <c r="Z48" i="20"/>
  <c r="AA44" i="20"/>
  <c r="Z46" i="20"/>
  <c r="Z44" i="20"/>
  <c r="AA42" i="20"/>
  <c r="AA36" i="20"/>
  <c r="AA30" i="20"/>
  <c r="AA24" i="20"/>
  <c r="AA18" i="20"/>
  <c r="AA12" i="20"/>
  <c r="AA8" i="20"/>
  <c r="M46" i="20"/>
  <c r="M40" i="20"/>
  <c r="M34" i="20"/>
  <c r="M28" i="20"/>
  <c r="W6" i="20"/>
  <c r="T6" i="20"/>
  <c r="Q6" i="20"/>
  <c r="N6" i="20"/>
  <c r="K6" i="20"/>
  <c r="H6" i="20"/>
  <c r="E6" i="20"/>
  <c r="J46" i="20"/>
  <c r="J40" i="20"/>
  <c r="J34" i="20"/>
  <c r="J28" i="20"/>
  <c r="J22" i="20"/>
  <c r="G46" i="20"/>
  <c r="G40" i="20"/>
  <c r="G34" i="20"/>
  <c r="G28" i="20"/>
  <c r="G22" i="20"/>
  <c r="G16" i="20"/>
  <c r="X8" i="20"/>
  <c r="U8" i="20"/>
  <c r="T12" i="20"/>
  <c r="R8" i="20"/>
  <c r="O8" i="20"/>
  <c r="N12" i="20"/>
  <c r="F44" i="20"/>
  <c r="U44" i="20"/>
  <c r="R44" i="20"/>
  <c r="O44" i="20"/>
  <c r="L44" i="20"/>
  <c r="I44" i="20"/>
  <c r="X38" i="20"/>
  <c r="R38" i="20"/>
  <c r="O38" i="20"/>
  <c r="L38" i="20"/>
  <c r="I38" i="20"/>
  <c r="F38" i="20"/>
  <c r="X32" i="20"/>
  <c r="U32" i="20"/>
  <c r="O32" i="20"/>
  <c r="L32" i="20"/>
  <c r="I32" i="20"/>
  <c r="F32" i="20"/>
  <c r="X26" i="20"/>
  <c r="U26" i="20"/>
  <c r="R26" i="20"/>
  <c r="L26" i="20"/>
  <c r="I26" i="20"/>
  <c r="F26" i="20"/>
  <c r="X20" i="20"/>
  <c r="U20" i="20"/>
  <c r="R20" i="20"/>
  <c r="O20" i="20"/>
  <c r="I20" i="20"/>
  <c r="F20" i="20"/>
  <c r="Z20" i="20"/>
  <c r="X14" i="20"/>
  <c r="U14" i="20"/>
  <c r="R14" i="20"/>
  <c r="O14" i="20"/>
  <c r="L14" i="20"/>
  <c r="F14" i="20"/>
  <c r="G14" i="20"/>
  <c r="E18" i="20" s="1"/>
  <c r="AA14" i="20"/>
  <c r="F16" i="20"/>
  <c r="AG15" i="20" s="1"/>
  <c r="W12" i="20"/>
  <c r="Q12" i="20"/>
  <c r="L8" i="20"/>
  <c r="I8" i="20"/>
  <c r="H12" i="20"/>
  <c r="AG9" i="20"/>
  <c r="X40" i="20"/>
  <c r="R46" i="20"/>
  <c r="X34" i="20"/>
  <c r="U34" i="20"/>
  <c r="AL33" i="20" s="1"/>
  <c r="O46" i="20"/>
  <c r="AJ45" i="20" s="1"/>
  <c r="X28" i="20"/>
  <c r="AM27" i="20" s="1"/>
  <c r="O40" i="20"/>
  <c r="U28" i="20"/>
  <c r="AL27" i="20" s="1"/>
  <c r="R28" i="20"/>
  <c r="L46" i="20"/>
  <c r="AI45" i="20" s="1"/>
  <c r="X22" i="20"/>
  <c r="L40" i="20"/>
  <c r="U22" i="20"/>
  <c r="AL21" i="20" s="1"/>
  <c r="L34" i="20"/>
  <c r="R22" i="20"/>
  <c r="I46" i="20"/>
  <c r="AH45" i="20" s="1"/>
  <c r="X16" i="20"/>
  <c r="AM15" i="20" s="1"/>
  <c r="I40" i="20"/>
  <c r="AH39" i="20" s="1"/>
  <c r="U16" i="20"/>
  <c r="AM45" i="20"/>
  <c r="AL39" i="20"/>
  <c r="AK33" i="20"/>
  <c r="AJ27" i="20"/>
  <c r="AI21" i="20"/>
  <c r="AH15" i="20"/>
  <c r="I34" i="20"/>
  <c r="R16" i="20"/>
  <c r="F46" i="20"/>
  <c r="AG45" i="20" s="1"/>
  <c r="F40" i="20"/>
  <c r="AG39" i="20" s="1"/>
  <c r="F34" i="20"/>
  <c r="AG33" i="20" s="1"/>
  <c r="X10" i="20"/>
  <c r="AM9" i="20" s="1"/>
  <c r="U10" i="20"/>
  <c r="AL9" i="20" s="1"/>
  <c r="R10" i="20"/>
  <c r="AK9" i="20" s="1"/>
  <c r="I10" i="20"/>
  <c r="V44" i="20"/>
  <c r="T48" i="20" s="1"/>
  <c r="S44" i="20"/>
  <c r="Q48" i="20" s="1"/>
  <c r="S38" i="20"/>
  <c r="Q42" i="20"/>
  <c r="P44" i="20"/>
  <c r="N48" i="20"/>
  <c r="P38" i="20"/>
  <c r="N42" i="20" s="1"/>
  <c r="P32" i="20"/>
  <c r="N36" i="20" s="1"/>
  <c r="M44" i="20"/>
  <c r="M38" i="20"/>
  <c r="K42" i="20" s="1"/>
  <c r="M32" i="20"/>
  <c r="K36" i="20"/>
  <c r="M26" i="20"/>
  <c r="K30" i="20" s="1"/>
  <c r="J44" i="20"/>
  <c r="H48" i="20"/>
  <c r="J38" i="20"/>
  <c r="H42" i="20" s="1"/>
  <c r="J32" i="20"/>
  <c r="H36" i="20"/>
  <c r="J26" i="20"/>
  <c r="H30" i="20" s="1"/>
  <c r="J20" i="20"/>
  <c r="H24" i="20" s="1"/>
  <c r="G44" i="20"/>
  <c r="E48" i="20" s="1"/>
  <c r="G38" i="20"/>
  <c r="E42" i="20" s="1"/>
  <c r="G32" i="20"/>
  <c r="E36" i="20" s="1"/>
  <c r="E24" i="20"/>
  <c r="K48" i="20"/>
  <c r="W42" i="20"/>
  <c r="AM39" i="20"/>
  <c r="AJ39" i="20"/>
  <c r="W36" i="20"/>
  <c r="AM33" i="20"/>
  <c r="T36" i="20"/>
  <c r="W30" i="20"/>
  <c r="T30" i="20"/>
  <c r="Q30" i="20"/>
  <c r="W24" i="20"/>
  <c r="AM21" i="20"/>
  <c r="T24" i="20"/>
  <c r="Q24" i="20"/>
  <c r="N24" i="20"/>
  <c r="W18" i="20"/>
  <c r="T18" i="20"/>
  <c r="Q18" i="20"/>
  <c r="N18" i="20"/>
  <c r="K18" i="20"/>
  <c r="G26" i="20"/>
  <c r="E30" i="20" s="1"/>
  <c r="D16" i="20"/>
  <c r="D18" i="20"/>
  <c r="D48" i="20"/>
  <c r="D46" i="20"/>
  <c r="D42" i="20"/>
  <c r="D40" i="20"/>
  <c r="D36" i="20"/>
  <c r="D34" i="20"/>
  <c r="D30" i="20"/>
  <c r="D28" i="20"/>
  <c r="D24" i="20"/>
  <c r="D22" i="20"/>
  <c r="D12" i="20"/>
  <c r="D10" i="20"/>
  <c r="U46" i="20"/>
  <c r="AL45" i="20"/>
  <c r="R40" i="20"/>
  <c r="AK39" i="20" s="1"/>
  <c r="O34" i="20"/>
  <c r="AJ33" i="20" s="1"/>
  <c r="L28" i="20"/>
  <c r="AI27" i="20"/>
  <c r="I28" i="20"/>
  <c r="AH27" i="20" s="1"/>
  <c r="F28" i="20"/>
  <c r="AG27" i="20" s="1"/>
  <c r="O22" i="20"/>
  <c r="I22" i="20"/>
  <c r="AH21" i="20" s="1"/>
  <c r="F22" i="20"/>
  <c r="AG21" i="20"/>
  <c r="O16" i="20"/>
  <c r="AJ15" i="20"/>
  <c r="L16" i="20"/>
  <c r="O10" i="20"/>
  <c r="AJ9" i="20" s="1"/>
  <c r="L10" i="20"/>
  <c r="AA38" i="20"/>
  <c r="Z24" i="20"/>
  <c r="AA26" i="20"/>
  <c r="AA20" i="20"/>
  <c r="Z22" i="20"/>
  <c r="K12" i="20"/>
  <c r="Z8" i="20"/>
  <c r="Z14" i="20"/>
  <c r="AB14" i="20" s="1"/>
  <c r="Z16" i="20"/>
  <c r="Z26" i="20"/>
  <c r="Z28" i="20"/>
  <c r="Z32" i="20"/>
  <c r="AB32" i="20" s="1"/>
  <c r="AF33" i="20" s="1"/>
  <c r="Z38" i="20"/>
  <c r="Z40" i="20"/>
  <c r="AA32" i="20"/>
  <c r="Z34" i="20"/>
  <c r="AK27" i="20"/>
  <c r="AK21" i="20"/>
  <c r="AI15" i="20"/>
  <c r="AH33" i="20"/>
  <c r="AI9" i="20"/>
  <c r="AK45" i="20"/>
  <c r="AI39" i="20"/>
  <c r="AH9" i="20"/>
  <c r="AJ21" i="20"/>
  <c r="AI33" i="20"/>
  <c r="AK15" i="20"/>
  <c r="AL15" i="20"/>
  <c r="I12" i="18"/>
  <c r="K12" i="18"/>
  <c r="I13" i="18"/>
  <c r="K13" i="18"/>
  <c r="H4" i="18"/>
  <c r="J18" i="1"/>
  <c r="J12" i="1"/>
  <c r="J22" i="1"/>
  <c r="J35" i="1"/>
  <c r="J41" i="1"/>
  <c r="J46" i="1"/>
  <c r="C14" i="37" s="1"/>
  <c r="J57" i="1"/>
  <c r="J65" i="1"/>
  <c r="J38" i="1"/>
  <c r="J15" i="1"/>
  <c r="J16" i="1"/>
  <c r="J53" i="1"/>
  <c r="J6" i="1"/>
  <c r="J64" i="1"/>
  <c r="J62" i="1"/>
  <c r="J59" i="1"/>
  <c r="J8" i="1"/>
  <c r="J5" i="1"/>
  <c r="J7" i="1"/>
  <c r="J9" i="1"/>
  <c r="J10" i="1"/>
  <c r="J11" i="1"/>
  <c r="J13" i="1"/>
  <c r="J14" i="1"/>
  <c r="J23" i="1"/>
  <c r="J20" i="1"/>
  <c r="J25" i="1"/>
  <c r="J26" i="1"/>
  <c r="J27" i="1"/>
  <c r="J28" i="1"/>
  <c r="J29" i="1"/>
  <c r="J30" i="1"/>
  <c r="J31" i="1"/>
  <c r="J32" i="1"/>
  <c r="J34" i="1"/>
  <c r="J36" i="1"/>
  <c r="J37" i="1"/>
  <c r="J39" i="1"/>
  <c r="J40" i="1"/>
  <c r="J42" i="1"/>
  <c r="J43" i="1"/>
  <c r="J44" i="1"/>
  <c r="J52" i="1"/>
  <c r="J47" i="1"/>
  <c r="J48" i="1"/>
  <c r="J49" i="1"/>
  <c r="J51" i="1"/>
  <c r="J60" i="1"/>
  <c r="J63" i="1"/>
  <c r="J58" i="1"/>
  <c r="J66" i="1"/>
  <c r="J21" i="1"/>
  <c r="J67" i="1"/>
  <c r="J19" i="1"/>
  <c r="J50" i="1"/>
  <c r="J61" i="1"/>
  <c r="J55" i="1"/>
  <c r="J17" i="1"/>
  <c r="J33" i="1"/>
  <c r="J24" i="1"/>
  <c r="J45" i="1"/>
  <c r="J54" i="1"/>
  <c r="J68" i="1"/>
  <c r="J56" i="1"/>
  <c r="Z42" i="20"/>
  <c r="AB8" i="20"/>
  <c r="Z10" i="20"/>
  <c r="Z18" i="20"/>
  <c r="Z12" i="20"/>
  <c r="Z36" i="20"/>
  <c r="Z30" i="20"/>
  <c r="AB38" i="20"/>
  <c r="AF39" i="20" s="1"/>
  <c r="AB44" i="20"/>
  <c r="AF45" i="20" s="1"/>
  <c r="AB26" i="20"/>
  <c r="AF27" i="20" s="1"/>
  <c r="AB20" i="20"/>
  <c r="AF21" i="20" s="1"/>
  <c r="AF9" i="20"/>
  <c r="AC8" i="20"/>
  <c r="AD8" i="20"/>
  <c r="AC20" i="20" l="1"/>
  <c r="AD20" i="20" s="1"/>
  <c r="AC26" i="20"/>
  <c r="AD26" i="20" s="1"/>
  <c r="AC38" i="20"/>
  <c r="AD38" i="20" s="1"/>
  <c r="AC14" i="20"/>
  <c r="AD14" i="20" s="1"/>
  <c r="AF15" i="20"/>
  <c r="AC32" i="20"/>
  <c r="AD32" i="20" s="1"/>
  <c r="AC44" i="20"/>
  <c r="AD44" i="20" s="1"/>
  <c r="C43" i="41"/>
  <c r="D29" i="41"/>
  <c r="C29" i="41"/>
  <c r="E43" i="41"/>
  <c r="G29" i="40"/>
  <c r="E26" i="40"/>
  <c r="E29" i="40"/>
  <c r="H26" i="40"/>
  <c r="H29" i="40"/>
  <c r="C45"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SACHELI</author>
  </authors>
  <commentList>
    <comment ref="G14" authorId="0" shapeId="0" xr:uid="{00000000-0006-0000-0400-000001000000}">
      <text>
        <r>
          <rPr>
            <sz val="14"/>
            <color indexed="16"/>
            <rFont val="Tahoma"/>
            <family val="2"/>
          </rPr>
          <t>Saisir les reprises dans le joueur opposé.</t>
        </r>
      </text>
    </comment>
    <comment ref="G20" authorId="0" shapeId="0" xr:uid="{00000000-0006-0000-0400-000002000000}">
      <text>
        <r>
          <rPr>
            <sz val="14"/>
            <color indexed="16"/>
            <rFont val="Tahoma"/>
            <family val="2"/>
          </rPr>
          <t>Saisir les reprises dans le joueur opposé.</t>
        </r>
      </text>
    </comment>
    <comment ref="J20" authorId="0" shapeId="0" xr:uid="{00000000-0006-0000-0400-000003000000}">
      <text>
        <r>
          <rPr>
            <sz val="14"/>
            <color indexed="16"/>
            <rFont val="Tahoma"/>
            <family val="2"/>
          </rPr>
          <t>Saisir les reprises dans le joueur opposé.</t>
        </r>
      </text>
    </comment>
    <comment ref="G26" authorId="0" shapeId="0" xr:uid="{00000000-0006-0000-0400-000004000000}">
      <text>
        <r>
          <rPr>
            <sz val="14"/>
            <color indexed="16"/>
            <rFont val="Tahoma"/>
            <family val="2"/>
          </rPr>
          <t>Saisir les reprises dans le joueur opposé.</t>
        </r>
      </text>
    </comment>
    <comment ref="J26" authorId="0" shapeId="0" xr:uid="{00000000-0006-0000-0400-000005000000}">
      <text>
        <r>
          <rPr>
            <sz val="14"/>
            <color indexed="16"/>
            <rFont val="Tahoma"/>
            <family val="2"/>
          </rPr>
          <t>Saisir les reprises dans le joueur opposé.</t>
        </r>
      </text>
    </comment>
    <comment ref="M26" authorId="0" shapeId="0" xr:uid="{00000000-0006-0000-0400-000006000000}">
      <text>
        <r>
          <rPr>
            <sz val="14"/>
            <color indexed="16"/>
            <rFont val="Tahoma"/>
            <family val="2"/>
          </rPr>
          <t>Saisir les reprises dans le joueur opposé.</t>
        </r>
      </text>
    </comment>
    <comment ref="G32" authorId="0" shapeId="0" xr:uid="{00000000-0006-0000-0400-000007000000}">
      <text>
        <r>
          <rPr>
            <sz val="14"/>
            <color indexed="16"/>
            <rFont val="Tahoma"/>
            <family val="2"/>
          </rPr>
          <t>Saisir les reprises dans le joueur opposé.</t>
        </r>
      </text>
    </comment>
    <comment ref="J32" authorId="0" shapeId="0" xr:uid="{00000000-0006-0000-0400-000008000000}">
      <text>
        <r>
          <rPr>
            <sz val="14"/>
            <color indexed="16"/>
            <rFont val="Tahoma"/>
            <family val="2"/>
          </rPr>
          <t>Saisir les reprises dans le joueur opposé.</t>
        </r>
      </text>
    </comment>
    <comment ref="M32" authorId="0" shapeId="0" xr:uid="{00000000-0006-0000-0400-000009000000}">
      <text>
        <r>
          <rPr>
            <sz val="14"/>
            <color indexed="16"/>
            <rFont val="Tahoma"/>
            <family val="2"/>
          </rPr>
          <t>Saisir les reprises dans le joueur opposé.</t>
        </r>
      </text>
    </comment>
    <comment ref="P32" authorId="0" shapeId="0" xr:uid="{00000000-0006-0000-0400-00000A000000}">
      <text>
        <r>
          <rPr>
            <sz val="14"/>
            <color indexed="16"/>
            <rFont val="Tahoma"/>
            <family val="2"/>
          </rPr>
          <t>Saisir les reprises dans le joueur opposé.</t>
        </r>
      </text>
    </comment>
    <comment ref="G38" authorId="0" shapeId="0" xr:uid="{00000000-0006-0000-0400-00000B000000}">
      <text>
        <r>
          <rPr>
            <sz val="14"/>
            <color indexed="16"/>
            <rFont val="Tahoma"/>
            <family val="2"/>
          </rPr>
          <t>Saisir les reprises dans le joueur opposé.</t>
        </r>
      </text>
    </comment>
    <comment ref="J38" authorId="0" shapeId="0" xr:uid="{00000000-0006-0000-0400-00000C000000}">
      <text>
        <r>
          <rPr>
            <sz val="14"/>
            <color indexed="16"/>
            <rFont val="Tahoma"/>
            <family val="2"/>
          </rPr>
          <t>Saisir les reprises dans le joueur opposé.</t>
        </r>
      </text>
    </comment>
    <comment ref="M38" authorId="0" shapeId="0" xr:uid="{00000000-0006-0000-0400-00000D000000}">
      <text>
        <r>
          <rPr>
            <sz val="14"/>
            <color indexed="16"/>
            <rFont val="Tahoma"/>
            <family val="2"/>
          </rPr>
          <t>Saisir les reprises dans le joueur opposé.</t>
        </r>
      </text>
    </comment>
    <comment ref="P38" authorId="0" shapeId="0" xr:uid="{00000000-0006-0000-0400-00000E000000}">
      <text>
        <r>
          <rPr>
            <sz val="14"/>
            <color indexed="16"/>
            <rFont val="Tahoma"/>
            <family val="2"/>
          </rPr>
          <t>Saisir les reprises dans le joueur opposé.</t>
        </r>
      </text>
    </comment>
    <comment ref="S38" authorId="0" shapeId="0" xr:uid="{00000000-0006-0000-0400-00000F000000}">
      <text>
        <r>
          <rPr>
            <sz val="14"/>
            <color indexed="16"/>
            <rFont val="Tahoma"/>
            <family val="2"/>
          </rPr>
          <t>Saisir les reprises dans le joueur opposé.</t>
        </r>
      </text>
    </comment>
    <comment ref="G44" authorId="0" shapeId="0" xr:uid="{00000000-0006-0000-0400-000010000000}">
      <text>
        <r>
          <rPr>
            <sz val="14"/>
            <color indexed="16"/>
            <rFont val="Tahoma"/>
            <family val="2"/>
          </rPr>
          <t>Saisir les reprises dans le joueur opposé.</t>
        </r>
      </text>
    </comment>
    <comment ref="J44" authorId="0" shapeId="0" xr:uid="{00000000-0006-0000-0400-000011000000}">
      <text>
        <r>
          <rPr>
            <sz val="14"/>
            <color indexed="16"/>
            <rFont val="Tahoma"/>
            <family val="2"/>
          </rPr>
          <t>Saisir les reprises dans le joueur opposé.</t>
        </r>
      </text>
    </comment>
    <comment ref="M44" authorId="0" shapeId="0" xr:uid="{00000000-0006-0000-0400-000012000000}">
      <text>
        <r>
          <rPr>
            <sz val="14"/>
            <color indexed="16"/>
            <rFont val="Tahoma"/>
            <family val="2"/>
          </rPr>
          <t>Saisir les reprises dans le joueur opposé.</t>
        </r>
      </text>
    </comment>
    <comment ref="P44" authorId="0" shapeId="0" xr:uid="{00000000-0006-0000-0400-000013000000}">
      <text>
        <r>
          <rPr>
            <sz val="14"/>
            <color indexed="16"/>
            <rFont val="Tahoma"/>
            <family val="2"/>
          </rPr>
          <t>Saisir les reprises dans le joueur opposé.</t>
        </r>
      </text>
    </comment>
    <comment ref="S44" authorId="0" shapeId="0" xr:uid="{00000000-0006-0000-0400-000014000000}">
      <text>
        <r>
          <rPr>
            <sz val="14"/>
            <color indexed="16"/>
            <rFont val="Tahoma"/>
            <family val="2"/>
          </rPr>
          <t>Saisir les reprises dans le joueur opposé.</t>
        </r>
      </text>
    </comment>
    <comment ref="V44" authorId="0" shapeId="0" xr:uid="{00000000-0006-0000-0400-000015000000}">
      <text>
        <r>
          <rPr>
            <sz val="14"/>
            <color indexed="16"/>
            <rFont val="Tahoma"/>
            <family val="2"/>
          </rPr>
          <t>Saisir les reprises dans le joueur opposé.</t>
        </r>
      </text>
    </comment>
  </commentList>
</comments>
</file>

<file path=xl/sharedStrings.xml><?xml version="1.0" encoding="utf-8"?>
<sst xmlns="http://schemas.openxmlformats.org/spreadsheetml/2006/main" count="1772" uniqueCount="916">
  <si>
    <t>Club nom réduit 1</t>
  </si>
  <si>
    <t>Club nom réduit 2</t>
  </si>
  <si>
    <t>District</t>
  </si>
  <si>
    <t>Billard 310</t>
  </si>
  <si>
    <t>Billard 280</t>
  </si>
  <si>
    <t>A</t>
  </si>
  <si>
    <t>B.C. ALGRANGE</t>
  </si>
  <si>
    <t>ALGRANGE</t>
  </si>
  <si>
    <t>Moselle</t>
  </si>
  <si>
    <t>B</t>
  </si>
  <si>
    <t>ARCIS B.C.</t>
  </si>
  <si>
    <t>ARCIS</t>
  </si>
  <si>
    <t>Aube</t>
  </si>
  <si>
    <t>C</t>
  </si>
  <si>
    <t>B.C. AUDUN-VILLERUPT</t>
  </si>
  <si>
    <t>AUDUN-VILLERUPT</t>
  </si>
  <si>
    <t>B.C. AGEEN</t>
  </si>
  <si>
    <t>AY</t>
  </si>
  <si>
    <t>Ardennes &amp; Marne</t>
  </si>
  <si>
    <t>B.C. BAN SAINT MARTIN</t>
  </si>
  <si>
    <t>BAN SAINT MARTIN</t>
  </si>
  <si>
    <t>B.C. BARISIEN</t>
  </si>
  <si>
    <t>BAR LE DUC</t>
  </si>
  <si>
    <t>Meuse &amp; Triangle</t>
  </si>
  <si>
    <t>B.C. BARR</t>
  </si>
  <si>
    <t>BARR</t>
  </si>
  <si>
    <t>Alsace</t>
  </si>
  <si>
    <t>B.C. 60 COCOBEN</t>
  </si>
  <si>
    <t>BENFELD</t>
  </si>
  <si>
    <t>B.C. BISCHHEIM</t>
  </si>
  <si>
    <t>BISCHHEIM</t>
  </si>
  <si>
    <t>B.C. BRIEY</t>
  </si>
  <si>
    <t>BRIEY</t>
  </si>
  <si>
    <t>Meurthe &amp; Moselle</t>
  </si>
  <si>
    <t>ACAD. CHALONNAISE DE BILLARD</t>
  </si>
  <si>
    <t>CHALONS EN CHAMP.</t>
  </si>
  <si>
    <t>ACAD. CHARLEVILLE-MEZIERES</t>
  </si>
  <si>
    <t>CHARLEVILLE-MEZIERES</t>
  </si>
  <si>
    <t>COLMAR B.C. 71</t>
  </si>
  <si>
    <t>RETRO CLUB COLMAR</t>
  </si>
  <si>
    <t xml:space="preserve">COLMAR RETRO CLUB </t>
  </si>
  <si>
    <t>C.A.B. COMMERCY</t>
  </si>
  <si>
    <t>COMMERCY</t>
  </si>
  <si>
    <t>B.C. COURCELLES SUR NIED</t>
  </si>
  <si>
    <t>COURCELLES SUR NIED</t>
  </si>
  <si>
    <t>B.C. VAL DUNOIS</t>
  </si>
  <si>
    <t>DUN SUR MEUSE</t>
  </si>
  <si>
    <t>A.B. ECKBOLSHEIM</t>
  </si>
  <si>
    <t>ECKBOLSHEIM</t>
  </si>
  <si>
    <t>B.C. CLUB ELOYES</t>
  </si>
  <si>
    <t>ELOYES</t>
  </si>
  <si>
    <t>Vosges</t>
  </si>
  <si>
    <t>EPERNAY B.C.</t>
  </si>
  <si>
    <t>EPERNAY</t>
  </si>
  <si>
    <t>B.C. EPINAL</t>
  </si>
  <si>
    <t>EPINAL</t>
  </si>
  <si>
    <t>B.C. ERSTEIN</t>
  </si>
  <si>
    <t>ERSTEIN</t>
  </si>
  <si>
    <t>B.C. FLORANGE</t>
  </si>
  <si>
    <t>FLORANGE</t>
  </si>
  <si>
    <t>B.C. FRIGNICOURT</t>
  </si>
  <si>
    <t>FRIGNICOURT</t>
  </si>
  <si>
    <t>B.C. GANDRANGE</t>
  </si>
  <si>
    <t>GANDRANGE</t>
  </si>
  <si>
    <t>B.C. GERARDMER</t>
  </si>
  <si>
    <t>GERARDMER</t>
  </si>
  <si>
    <t>B.C. GRAUVES</t>
  </si>
  <si>
    <t>GRAUVES</t>
  </si>
  <si>
    <t>B.C. GUEBWILLER</t>
  </si>
  <si>
    <t>GUEBWILLER</t>
  </si>
  <si>
    <t>E.S. HAGONDANGE</t>
  </si>
  <si>
    <t>HAGONDANGE</t>
  </si>
  <si>
    <t>B.C. HAGUENAU</t>
  </si>
  <si>
    <t>HAGUENAU</t>
  </si>
  <si>
    <t>A.B. HOENHEIM</t>
  </si>
  <si>
    <t>HOENHEIM</t>
  </si>
  <si>
    <t>B.C. HOMECOURT</t>
  </si>
  <si>
    <t>HOMECOURT</t>
  </si>
  <si>
    <t>B.C. KNUTANGE</t>
  </si>
  <si>
    <t>KNUTANGE</t>
  </si>
  <si>
    <t>A.S. LAXOVIENNE DE BILLARD</t>
  </si>
  <si>
    <t>LAXOU</t>
  </si>
  <si>
    <t>B.C. LINEEN</t>
  </si>
  <si>
    <t>LIGNY EN  BARROIS</t>
  </si>
  <si>
    <t>B.C. LINGOLSHEIM</t>
  </si>
  <si>
    <t>LINGOLSHEIM</t>
  </si>
  <si>
    <t>A.B. MAGNY</t>
  </si>
  <si>
    <t>MAGNY</t>
  </si>
  <si>
    <t>B.C. MARIGNY SAINT FLAVY</t>
  </si>
  <si>
    <t>MARIGNY SAINT FLAVY</t>
  </si>
  <si>
    <t>B.C. METZ</t>
  </si>
  <si>
    <t>METZ</t>
  </si>
  <si>
    <t>B.C. MOYEUVRE-GRANDE</t>
  </si>
  <si>
    <t>MOYEUVRE-GRANDE</t>
  </si>
  <si>
    <t>MULHOUSE</t>
  </si>
  <si>
    <t>F.C. MULHOUSE</t>
  </si>
  <si>
    <t>B.C. NEUF BRISACH</t>
  </si>
  <si>
    <t>NEUF BRISACH</t>
  </si>
  <si>
    <t>B.C. NEUVES MAISONS</t>
  </si>
  <si>
    <t>NEUVES MAISONS</t>
  </si>
  <si>
    <t>B.C. NOGENTAIS</t>
  </si>
  <si>
    <t>NOGENT SUR SEINE</t>
  </si>
  <si>
    <t>C.B. PETITE ROSSELLE</t>
  </si>
  <si>
    <t>PETITE ROSSELLE</t>
  </si>
  <si>
    <t>B.C. PIENNOIS</t>
  </si>
  <si>
    <t>PIENNES</t>
  </si>
  <si>
    <t>B.C. MUSSIPONTAIN</t>
  </si>
  <si>
    <t>PONT A MOUSSON</t>
  </si>
  <si>
    <t>ACAD. TAPIS VERT DE REIMS</t>
  </si>
  <si>
    <t>REIMS</t>
  </si>
  <si>
    <t>ROMILLY SPORT 10 S.B.</t>
  </si>
  <si>
    <t>ROMILLY</t>
  </si>
  <si>
    <t>C.B. ST AVOLD</t>
  </si>
  <si>
    <t>SAINT AVOLD</t>
  </si>
  <si>
    <t>SAINT-DIE DES VOSGES BILLARD</t>
  </si>
  <si>
    <t>SAINT DIE</t>
  </si>
  <si>
    <t>A.B. SAINT DIZIER</t>
  </si>
  <si>
    <t>SAINT DIZIER</t>
  </si>
  <si>
    <t>B.C. STEPHANOIS</t>
  </si>
  <si>
    <t>SAINT ETIENNE LES REM.</t>
  </si>
  <si>
    <t>B.C. 55 SAINT LOUIS</t>
  </si>
  <si>
    <t>SAINT LOUIS</t>
  </si>
  <si>
    <t>B.C. SAINT MIHIEL</t>
  </si>
  <si>
    <t>SAINT MIHIEL</t>
  </si>
  <si>
    <t>C.B. SARREGUEMINES</t>
  </si>
  <si>
    <t>SARREGUEMINES</t>
  </si>
  <si>
    <t>B.C. 1947 SELESTAT</t>
  </si>
  <si>
    <t>SELESTAT B.C. 47</t>
  </si>
  <si>
    <t>B.C. SEZANNAIS</t>
  </si>
  <si>
    <t>SEZANNE</t>
  </si>
  <si>
    <t>B.C. 1935 STRASBOURG-SCHILTIGHEIM</t>
  </si>
  <si>
    <t>STRASBOURG B.C. 35</t>
  </si>
  <si>
    <t>A.J.B. THIONVILLE</t>
  </si>
  <si>
    <t>THIONVILLE</t>
  </si>
  <si>
    <t>B.C. TOULOIS</t>
  </si>
  <si>
    <t>TOUL</t>
  </si>
  <si>
    <t>BILLARD TROYES AGGLO</t>
  </si>
  <si>
    <t>TROYES</t>
  </si>
  <si>
    <t>S.A.VERDUN S.B.</t>
  </si>
  <si>
    <t>VERDUN</t>
  </si>
  <si>
    <t>CLUB</t>
  </si>
  <si>
    <t>ZONE</t>
  </si>
  <si>
    <t>POULE</t>
  </si>
  <si>
    <t>CHALONS EN CHAMPAGNE</t>
  </si>
  <si>
    <t>Club nom réduit 3</t>
  </si>
  <si>
    <t>SELESTAT BC47</t>
  </si>
  <si>
    <t>BAN ST MARTIN</t>
  </si>
  <si>
    <t>CHALONS</t>
  </si>
  <si>
    <t>CHARLEVILLE-M.</t>
  </si>
  <si>
    <t>COLMAR BC71</t>
  </si>
  <si>
    <t xml:space="preserve">COLMAR RETRO </t>
  </si>
  <si>
    <t>COURCELLES SUR N.</t>
  </si>
  <si>
    <t>MARIGNY ST FLAVY</t>
  </si>
  <si>
    <t>MOYEUVRE</t>
  </si>
  <si>
    <t>ST ETIENNE LES R.</t>
  </si>
  <si>
    <t>ST LOUIS</t>
  </si>
  <si>
    <t>ST AVOLD</t>
  </si>
  <si>
    <t>ST DIE</t>
  </si>
  <si>
    <t>ST DIZIER</t>
  </si>
  <si>
    <t>ST MIHIEL</t>
  </si>
  <si>
    <t>Club nom complet</t>
  </si>
  <si>
    <t>AMICALE DE BILLARD ECKBOLSHEIM</t>
  </si>
  <si>
    <t>AMIS DU BILLARD HOENHEIM</t>
  </si>
  <si>
    <t>AMICALE BILLARD DE MAGNY</t>
  </si>
  <si>
    <t>ACADEMIE DE BILLARD DE SAINT DIZIER</t>
  </si>
  <si>
    <t>AMICALE DES JOUEURS DE BILLARD THIONVILLE</t>
  </si>
  <si>
    <t>ASSOCIATION SPORTIVE LAXOVIENNE DE BILLARD</t>
  </si>
  <si>
    <t>ACADEMIE CHALONNAISE DE BILLARD</t>
  </si>
  <si>
    <t>ACADEMIE TAPIS VERT DE REIMS</t>
  </si>
  <si>
    <t>ACADEMIE CHARLEVILLE-MEZIERES</t>
  </si>
  <si>
    <t>ARCIS BILLARD CLUB</t>
  </si>
  <si>
    <t>BILLARD CLUB 1935 STRASBOURG-SCHILTIGHEIM</t>
  </si>
  <si>
    <t>BILLARD CLUB 1947 SELESTAT</t>
  </si>
  <si>
    <t>BILLARD CLUB 55 SAINT LOUIS</t>
  </si>
  <si>
    <t>BILLARD CLUB 60 COCOBEN</t>
  </si>
  <si>
    <t>BILLARD CLUB AGEEN</t>
  </si>
  <si>
    <t>BILLARD CLUB ALGRANGE</t>
  </si>
  <si>
    <t>BILLARD CLUB AUDUN VILLERUPT</t>
  </si>
  <si>
    <t>BILLARD CLUB BAN SAINT MARTIN</t>
  </si>
  <si>
    <t>BILLARD CLUB BARISIEN</t>
  </si>
  <si>
    <t>BILLARD CLUB BARR</t>
  </si>
  <si>
    <t>BILLARD CLUB BISCHHEIM</t>
  </si>
  <si>
    <t>BILLARD CLUB DE BRIEY</t>
  </si>
  <si>
    <t>BILLARD CLUB COURCELLES SUR NIED</t>
  </si>
  <si>
    <t>BILLARD CLUB ELOYES</t>
  </si>
  <si>
    <t>BILLARD CLUB EPINAL</t>
  </si>
  <si>
    <t>BILLARD CLUB ERSTEIN</t>
  </si>
  <si>
    <t>BILLARD CLUB FLORANGE</t>
  </si>
  <si>
    <t>BILLARD CLUB FRIGNICOURT</t>
  </si>
  <si>
    <t>BILLARD CLUB GANDRANGE</t>
  </si>
  <si>
    <t>BILLARD CLUB GERARDMER</t>
  </si>
  <si>
    <t>BILLARD CLUB DE GRAUVES</t>
  </si>
  <si>
    <t>BILLARD CLUB GUEBWILLER</t>
  </si>
  <si>
    <t>BILLARD CLUB HAGUENAU</t>
  </si>
  <si>
    <t>BILLARD CLUB HOMECOURT</t>
  </si>
  <si>
    <t>BILLARD CLUB KNUTANGE</t>
  </si>
  <si>
    <t>BILLARD CLUB LINEEN</t>
  </si>
  <si>
    <t>BILLARD CLUB LINGOLSHEIM</t>
  </si>
  <si>
    <t>BILLARD CLUB DE MARIGNY SAINT FLAVY</t>
  </si>
  <si>
    <t>BILLARD CLUB METZ</t>
  </si>
  <si>
    <t>BILLARD CLUB MOYEUVRE</t>
  </si>
  <si>
    <t>BILLARD CLUB MUSSIPONTAIN</t>
  </si>
  <si>
    <t>BILLARD CLUB NEUF BRISACH</t>
  </si>
  <si>
    <t>BILLARD CLUB NEUVES MAISONS</t>
  </si>
  <si>
    <t>BILLARD CLUB NOGENTAIS</t>
  </si>
  <si>
    <t>BILLARD CLUB PIENNOIS</t>
  </si>
  <si>
    <t>BILLARD CLUB SAINT MIHIEL</t>
  </si>
  <si>
    <t>BILLARD CLUB SEZANNAIS</t>
  </si>
  <si>
    <t>BILLARD CLUB STEPHANOIS</t>
  </si>
  <si>
    <t>BILLARD CLUB TOULOIS</t>
  </si>
  <si>
    <t>BILLARD CLUB DU VAL DUNOIS</t>
  </si>
  <si>
    <t>CLUB AMICAL DE BILLARD COMMERCY</t>
  </si>
  <si>
    <t>CERCLE DE BILLARD PETITE ROSSELLE</t>
  </si>
  <si>
    <t>CERCLE DE BILLARD SARREGUEMINES</t>
  </si>
  <si>
    <t>CERCLE DE BILLARD FRANCAIS ST AVOLD</t>
  </si>
  <si>
    <t>COLMAR BILLARD CLUB 71</t>
  </si>
  <si>
    <t>ENTENTE SPORTIVE HAGONDANGE</t>
  </si>
  <si>
    <t>EPERNAY BILLARD CLUB</t>
  </si>
  <si>
    <t>ROMILLY SPORT 10 SECTION BILLARD</t>
  </si>
  <si>
    <t>SPORT ATHLETIQUE VERDUNOIS SECTION BILLARD</t>
  </si>
  <si>
    <t>FOOTBALL CLUB MULHOUSE SECTION BILLARD</t>
  </si>
  <si>
    <t>5 RUE DU GENERAL LECLERC</t>
  </si>
  <si>
    <t>4 RUE WOLFF</t>
  </si>
  <si>
    <t>CENTRE SOCIO CULTUREL</t>
  </si>
  <si>
    <t>44 RUE DES PRELES</t>
  </si>
  <si>
    <t>14 BIS RUE DE VERGY</t>
  </si>
  <si>
    <t>1 CHEMIN DU LEIDT</t>
  </si>
  <si>
    <t>C I L M</t>
  </si>
  <si>
    <t>23 RUE DE LA MEUSE</t>
  </si>
  <si>
    <t>COMPLEXE GERARD PHILIPPE</t>
  </si>
  <si>
    <t>19 AVENUE DU GENERAL SARRAIL</t>
  </si>
  <si>
    <t>25 RUE DU JARD</t>
  </si>
  <si>
    <t>21 avenue de Montcy Notre Dame</t>
  </si>
  <si>
    <t>ESPACE HENRI DUNANT</t>
  </si>
  <si>
    <t>CENTRE NAUTIQUE</t>
  </si>
  <si>
    <t>RUE DU TURENNE BP 80150</t>
  </si>
  <si>
    <t>11 ROUTE DE STRASBOURG</t>
  </si>
  <si>
    <t>RUE DE LERTZBACH</t>
  </si>
  <si>
    <t>FOYER ST CHARLES</t>
  </si>
  <si>
    <t>33 RUE DE LA DIGUE</t>
  </si>
  <si>
    <t>66 BOULEVARD CHARLES DE GAULLE</t>
  </si>
  <si>
    <t>SALLE DES SPORTS L ETINCELLE</t>
  </si>
  <si>
    <t>CHAPELLE</t>
  </si>
  <si>
    <t>RUE DE LA MEUSE</t>
  </si>
  <si>
    <t>3 AVENUE HENRI II</t>
  </si>
  <si>
    <t>2 RUE CHANOINE MONFLIER</t>
  </si>
  <si>
    <t>6 RUE DE LA GARE</t>
  </si>
  <si>
    <t>B P 36</t>
  </si>
  <si>
    <t>13 RUE DU CHATEAU D ANGLETERRE</t>
  </si>
  <si>
    <t>SALLE ST ANTOINE</t>
  </si>
  <si>
    <t>25 RUE DE METZ</t>
  </si>
  <si>
    <t>BILLARD-CLUB</t>
  </si>
  <si>
    <t>27, RUE DE METZ</t>
  </si>
  <si>
    <t>5 RUE DE L EGLISE</t>
  </si>
  <si>
    <t>SPINAFOX</t>
  </si>
  <si>
    <t>7 rue du Colonel Démange</t>
  </si>
  <si>
    <t>RUE DE LA SUCRERIE</t>
  </si>
  <si>
    <t>COMPLEXE DE BETANGE</t>
  </si>
  <si>
    <t>16 RUE DE L'ETOILE</t>
  </si>
  <si>
    <t>RUE DU COTON</t>
  </si>
  <si>
    <t>ECOLE BLANCHET</t>
  </si>
  <si>
    <t>PLACE J WIEDENKELLER</t>
  </si>
  <si>
    <t>ESPACE TILLEUL</t>
  </si>
  <si>
    <t>16 RUE CHARLES DE GAULLE</t>
  </si>
  <si>
    <t>3 RUE DES BUTTES</t>
  </si>
  <si>
    <t>25 RUE DE LATTRE DE TASSIGNY</t>
  </si>
  <si>
    <t>CLUB HOUSE BELLEVUE</t>
  </si>
  <si>
    <t>5 ROUTE DE WINTERSHOUSE</t>
  </si>
  <si>
    <t>GROUPE JEAN JAURES</t>
  </si>
  <si>
    <t>66 RUE PASTEUR</t>
  </si>
  <si>
    <t>5 RUE ROGER NAUMANN</t>
  </si>
  <si>
    <t>10 bis rue des hirondelles</t>
  </si>
  <si>
    <t>GYMNASE DES VOSGES</t>
  </si>
  <si>
    <t>1 RUE DES TULIPES</t>
  </si>
  <si>
    <t>SALLE MUNICIPALE</t>
  </si>
  <si>
    <t>2 IMPASSE PICARD VALLOT</t>
  </si>
  <si>
    <t>15 RUE DU COMMANDANT BRASSEUR</t>
  </si>
  <si>
    <t>21 RUE MARECHAL FOCH</t>
  </si>
  <si>
    <t>Ancienne Mairie</t>
  </si>
  <si>
    <t>CENTRE DES SPORTS BERNARD GUY</t>
  </si>
  <si>
    <t>10 AVENUE GEORGES GUYNEMER</t>
  </si>
  <si>
    <t>19 CITE SUZONNI</t>
  </si>
  <si>
    <t>SALLE DES SOCIETES</t>
  </si>
  <si>
    <t>IMPASSE ARISTIDE BRIAND</t>
  </si>
  <si>
    <t>17 AVENUE DES BEAUMONTS</t>
  </si>
  <si>
    <t>RUE DU 8 MAI</t>
  </si>
  <si>
    <t>1 RUE DU PALAIS DE JUSTICE</t>
  </si>
  <si>
    <t>SALLE MAURICE GUYOT</t>
  </si>
  <si>
    <t>3 RUE DES LYS</t>
  </si>
  <si>
    <t>8 PLACE DE L HOTEL DE VILLE</t>
  </si>
  <si>
    <t>GYMNASE MAITREPIERRE</t>
  </si>
  <si>
    <t>75 RUE DU GRAND VEON</t>
  </si>
  <si>
    <t>PLACE DE LA GARE</t>
  </si>
  <si>
    <t>PRIEURE DE BREUIL</t>
  </si>
  <si>
    <t>RUE A</t>
  </si>
  <si>
    <t>19 RUE POINCARE</t>
  </si>
  <si>
    <t>MAISON DES ASSOCIATIONS</t>
  </si>
  <si>
    <t>1 RUE DE DUDWEILER</t>
  </si>
  <si>
    <t>STADE DE L ORANGERIE</t>
  </si>
  <si>
    <t>4 ALLEE DE L ORANGERIE</t>
  </si>
  <si>
    <t>PALAIS DES SPORTS</t>
  </si>
  <si>
    <t>Rue Hoffmann</t>
  </si>
  <si>
    <t>ESPACE PAUL BERT</t>
  </si>
  <si>
    <t>10, AVENUE PAUL BERT</t>
  </si>
  <si>
    <t>130 RUE DE LA MER ROUGE BATIMENT 103</t>
  </si>
  <si>
    <t>124 RUE DU LOGELBACH</t>
  </si>
  <si>
    <t>40, centre commercial ROBESPIERRE</t>
  </si>
  <si>
    <t>PALAIS OMNISPORT JOSEPH CLAUDEL</t>
  </si>
  <si>
    <t>Adresse 1</t>
  </si>
  <si>
    <t>Adresse 2</t>
  </si>
  <si>
    <t>Code Postal</t>
  </si>
  <si>
    <t>Commune</t>
  </si>
  <si>
    <t>Téléphone</t>
  </si>
  <si>
    <t>Mail</t>
  </si>
  <si>
    <t>03 88 78 83 56</t>
  </si>
  <si>
    <t>sportif.eckbolsheim@sfr.fr</t>
  </si>
  <si>
    <t>03 88 83 10 75</t>
  </si>
  <si>
    <t>eddy.broehl@wanadoo.fr</t>
  </si>
  <si>
    <t>03 87 66 30 60</t>
  </si>
  <si>
    <t>abm.billard@free.fr</t>
  </si>
  <si>
    <t>03 25 56 40 07</t>
  </si>
  <si>
    <t>absd52100@orange.fr</t>
  </si>
  <si>
    <t>03 82 53 62 10</t>
  </si>
  <si>
    <t>ajbthionville@sfr.fr</t>
  </si>
  <si>
    <t>03 83 98 64 11</t>
  </si>
  <si>
    <t>laxou.billard@wanadoo.fr</t>
  </si>
  <si>
    <t>03 26 64 28 70</t>
  </si>
  <si>
    <t>acb.chalons@gmail.com</t>
  </si>
  <si>
    <t>03 26 40 00 02</t>
  </si>
  <si>
    <t>letapisvert@sfr.fr</t>
  </si>
  <si>
    <t>08000</t>
  </si>
  <si>
    <t>CHARLEVILLE MEZIERES</t>
  </si>
  <si>
    <t>07 50 27 56 44</t>
  </si>
  <si>
    <t>marty.a@infonie.fr</t>
  </si>
  <si>
    <t>ARCIS SUR AUBE</t>
  </si>
  <si>
    <t>03 51 32 91 87</t>
  </si>
  <si>
    <t>arcis-billard-club@sfr.fr</t>
  </si>
  <si>
    <t>SCHILTIGHEIM</t>
  </si>
  <si>
    <t>03 88 33 60 06</t>
  </si>
  <si>
    <t>billard.club1935@yahoo.com</t>
  </si>
  <si>
    <t>SELESTAT</t>
  </si>
  <si>
    <t>03 88 92 27 22</t>
  </si>
  <si>
    <t>claude.muller@evc.net</t>
  </si>
  <si>
    <t>06 95 87 00 30</t>
  </si>
  <si>
    <t>bscuiller@free.fr</t>
  </si>
  <si>
    <t>03 88 74 05 73</t>
  </si>
  <si>
    <t>billard.cocoben@free.fr</t>
  </si>
  <si>
    <t>06 08 06 63 84</t>
  </si>
  <si>
    <t>claude-andre10@wanadoo.fr</t>
  </si>
  <si>
    <t>03 82 84 32 26</t>
  </si>
  <si>
    <t>noel.ruzzon@orange.fr</t>
  </si>
  <si>
    <t>AUDUN LE TICHE</t>
  </si>
  <si>
    <t>03 82 91 19 20</t>
  </si>
  <si>
    <t>henri.fank@hotmail.fr</t>
  </si>
  <si>
    <t>LE BAN ST MARTIN</t>
  </si>
  <si>
    <t xml:space="preserve">06 13 08 40 27 </t>
  </si>
  <si>
    <t>billardbsm@hotmail.fr</t>
  </si>
  <si>
    <t>03 29 45 42 65</t>
  </si>
  <si>
    <t>billard.barleduc@free.fr</t>
  </si>
  <si>
    <t>BARR CEDEX</t>
  </si>
  <si>
    <t>03 88 08 09 06</t>
  </si>
  <si>
    <t>bcbarr92@orange.fr</t>
  </si>
  <si>
    <t>03 88 83 22 35</t>
  </si>
  <si>
    <t>jeanball@estvideo.fr</t>
  </si>
  <si>
    <t>03 82 46 11 07</t>
  </si>
  <si>
    <t>jsacheli@orange.fr</t>
  </si>
  <si>
    <t>03 87 64 43 81</t>
  </si>
  <si>
    <t>bccsn74@laposte.net</t>
  </si>
  <si>
    <t>09 51 50 99 44</t>
  </si>
  <si>
    <t>billardclub.eloyes@free.fr</t>
  </si>
  <si>
    <t>GOLBEY</t>
  </si>
  <si>
    <t>03 29 64 10 60</t>
  </si>
  <si>
    <t>spinafox@sfr.fr</t>
  </si>
  <si>
    <t>03 88 98 88 56</t>
  </si>
  <si>
    <t>billardcluberstein@orange.fr</t>
  </si>
  <si>
    <t>03 55 18 12 75</t>
  </si>
  <si>
    <t>billard.florange@free.fr</t>
  </si>
  <si>
    <t>03 26 74 32 55</t>
  </si>
  <si>
    <t xml:space="preserve">marc.leonard452@orange.fr      </t>
  </si>
  <si>
    <t>03 87 67 68 40</t>
  </si>
  <si>
    <t>billgandr@sitevo.fr</t>
  </si>
  <si>
    <t>06 85 40 08 95</t>
  </si>
  <si>
    <t>faucher.jacques@orange.fr</t>
  </si>
  <si>
    <t>03 26 51 05 17</t>
  </si>
  <si>
    <t>billardclubgrauves@wanadoo.fr</t>
  </si>
  <si>
    <t>03 89 76 65 25</t>
  </si>
  <si>
    <t>bcguebwiller1932@sfr.fr</t>
  </si>
  <si>
    <t>03 88 06 14 26</t>
  </si>
  <si>
    <t>bch1956@sfr.fr</t>
  </si>
  <si>
    <t>03 82 22 97 88</t>
  </si>
  <si>
    <t>billardclubhomecourt@free.fr</t>
  </si>
  <si>
    <t xml:space="preserve">06 64 63 16 22 </t>
  </si>
  <si>
    <t>gino.vadala@laposte.net</t>
  </si>
  <si>
    <t>LIGNY EN BARROIS</t>
  </si>
  <si>
    <t>03 29 78 48 43</t>
  </si>
  <si>
    <t>billard-lineen@orange.fr</t>
  </si>
  <si>
    <t>03 88 77 00 37</t>
  </si>
  <si>
    <t>billard.lingolsheim@gmail.com</t>
  </si>
  <si>
    <t>MARIGNY LE CHATEL</t>
  </si>
  <si>
    <t>03 25 21 53 36</t>
  </si>
  <si>
    <t>daniel.dodet0563@orange.fr</t>
  </si>
  <si>
    <t>03 87 30 34 30</t>
  </si>
  <si>
    <t>billardclubdemetz@wanadoo.fr</t>
  </si>
  <si>
    <t>MOYEUVRE GRANDE</t>
  </si>
  <si>
    <t>06 08 82 07 81</t>
  </si>
  <si>
    <t>dauphin.ets-paquin@orange.fr</t>
  </si>
  <si>
    <t>03 83 82 83 34</t>
  </si>
  <si>
    <t>bc.mussipontain@gmail.com</t>
  </si>
  <si>
    <t>03 89 49 13 82</t>
  </si>
  <si>
    <t>g.frohnhofer@orange.fr</t>
  </si>
  <si>
    <t>03 83 47 50 36</t>
  </si>
  <si>
    <t>bcnm@live.fr</t>
  </si>
  <si>
    <t>03 25 39 08 65</t>
  </si>
  <si>
    <t>dhaussy.dominique@wanadoo.fr</t>
  </si>
  <si>
    <t xml:space="preserve">06 16 55 65 99 </t>
  </si>
  <si>
    <t>christian.noehser353@orange.fr</t>
  </si>
  <si>
    <t>03 29 89 03 49</t>
  </si>
  <si>
    <t>saintmihielbillard@gmail.com</t>
  </si>
  <si>
    <t>03 26 42 94 09</t>
  </si>
  <si>
    <t>jc.couillet@orange.fr</t>
  </si>
  <si>
    <t>ST ETIENNE LES REMIREMONT</t>
  </si>
  <si>
    <t>03 29 23 14 75</t>
  </si>
  <si>
    <t>bcs.billardclubstephanois@sfr.fr</t>
  </si>
  <si>
    <t>09 54 10 92 96</t>
  </si>
  <si>
    <t>p.vuillemard@free.fr</t>
  </si>
  <si>
    <t>09 54 49 08 00</t>
  </si>
  <si>
    <t>billardtroyesagglo@free.fr</t>
  </si>
  <si>
    <t>DOULCON</t>
  </si>
  <si>
    <t xml:space="preserve">06 29 69 48 87 </t>
  </si>
  <si>
    <t>mickael.fournier55@wanadoo.fr</t>
  </si>
  <si>
    <t>03 29 91 27 29</t>
  </si>
  <si>
    <t>billard.commercy@free.fr</t>
  </si>
  <si>
    <t>03 87 85 97 93</t>
  </si>
  <si>
    <t>emile.knez@sfr.fr</t>
  </si>
  <si>
    <t>03 87 98 34 19</t>
  </si>
  <si>
    <t>sarregueminesbillard@free.fr</t>
  </si>
  <si>
    <t>09 83 65 45 07</t>
  </si>
  <si>
    <t>cerclebillardavold@gmail.com</t>
  </si>
  <si>
    <t>COLMAR</t>
  </si>
  <si>
    <t>03 89 41 69 72</t>
  </si>
  <si>
    <t>colmar.billardclub@neuf.fr</t>
  </si>
  <si>
    <t>06 62 14 54 74</t>
  </si>
  <si>
    <t>hagondange.billard@gmail.com</t>
  </si>
  <si>
    <t>03 26 55 53 31</t>
  </si>
  <si>
    <t>billard.epernay@orange.fr</t>
  </si>
  <si>
    <t>03 69 07 84 78</t>
  </si>
  <si>
    <t>contact.fcmsectionbillard@sfr.fr</t>
  </si>
  <si>
    <t>03 89 41 52 92</t>
  </si>
  <si>
    <t>jacky.schillinger@free.fr</t>
  </si>
  <si>
    <t>ROMILLY SUR SEINE</t>
  </si>
  <si>
    <t>03 51 44 96 14</t>
  </si>
  <si>
    <t>billard.romillysports@sfr.fr</t>
  </si>
  <si>
    <t>03 29 86 66 01</t>
  </si>
  <si>
    <t>sav-billard@wanadoo.fr</t>
  </si>
  <si>
    <t>ST DIE DES VOSGES</t>
  </si>
  <si>
    <t>06 86 72 08 58</t>
  </si>
  <si>
    <t>billardclub.saintdie@free.fr</t>
  </si>
  <si>
    <t>ALLEE DU PRE L'EVEQUE</t>
  </si>
  <si>
    <t>Adresse Complète + CP + Commune</t>
  </si>
  <si>
    <t>District Sportif</t>
  </si>
  <si>
    <t>CDB</t>
  </si>
  <si>
    <t>N1</t>
  </si>
  <si>
    <t>3 BANDES</t>
  </si>
  <si>
    <t>N2</t>
  </si>
  <si>
    <t>CONVOCATION</t>
  </si>
  <si>
    <t>DATE</t>
  </si>
  <si>
    <t>Tél.</t>
  </si>
  <si>
    <t>Mail :</t>
  </si>
  <si>
    <t>JOUEUR</t>
  </si>
  <si>
    <t>Pts Rank.</t>
  </si>
  <si>
    <t>Moy.</t>
  </si>
  <si>
    <t>Obs</t>
  </si>
  <si>
    <t>NOM Prénom</t>
  </si>
  <si>
    <t>CHOIX</t>
  </si>
  <si>
    <t>CATEGORIE</t>
  </si>
  <si>
    <t>PARTIE LIBRE NATIONALE 1</t>
  </si>
  <si>
    <t>CADRE 47/1 NATIONALE 1</t>
  </si>
  <si>
    <t>CADRE 47/2 NATIONALE 1</t>
  </si>
  <si>
    <t>CADRE 47/2 NATIONALE 2</t>
  </si>
  <si>
    <t>3 BANDES NATIONALE 1</t>
  </si>
  <si>
    <t>3 BANDES NATIONALE 2</t>
  </si>
  <si>
    <t>CADRE 71/2 NATIONALE 1</t>
  </si>
  <si>
    <t>DATE :</t>
  </si>
  <si>
    <t>9H00</t>
  </si>
  <si>
    <t>DISTANCE :</t>
  </si>
  <si>
    <t>80 Points / 30 Rep.</t>
  </si>
  <si>
    <t>Adresse :</t>
  </si>
  <si>
    <t>ZONE :</t>
  </si>
  <si>
    <t>POULE :</t>
  </si>
  <si>
    <t>Pts M.</t>
  </si>
  <si>
    <t>DISTANCE</t>
  </si>
  <si>
    <t>Convocation :</t>
  </si>
  <si>
    <t>Début des parties :</t>
  </si>
  <si>
    <t>9H30</t>
  </si>
  <si>
    <t>3,10M</t>
  </si>
  <si>
    <t>2,80M</t>
  </si>
  <si>
    <t>Séance</t>
  </si>
  <si>
    <t>Horaire des</t>
  </si>
  <si>
    <t>rencontres</t>
  </si>
  <si>
    <t>Billard 1</t>
  </si>
  <si>
    <t>Exempt</t>
  </si>
  <si>
    <t>10H30</t>
  </si>
  <si>
    <t>12H00</t>
  </si>
  <si>
    <t>Perdant M1</t>
  </si>
  <si>
    <t>Après reclassement :</t>
  </si>
  <si>
    <t>14H00</t>
  </si>
  <si>
    <t>15H30</t>
  </si>
  <si>
    <t>17H00</t>
  </si>
  <si>
    <t>Perdant M4</t>
  </si>
  <si>
    <t>Billard 2</t>
  </si>
  <si>
    <t>11H00</t>
  </si>
  <si>
    <t>16H00</t>
  </si>
  <si>
    <t>4 joueurs - 2 billards 3,10m</t>
  </si>
  <si>
    <t>5 joueurs - 2 billards 3,10m</t>
  </si>
  <si>
    <t>13H30</t>
  </si>
  <si>
    <t>15H00</t>
  </si>
  <si>
    <t>16H30</t>
  </si>
  <si>
    <t>5 joueurs - 1 billard 3,10m et 1 billard 2,80m</t>
  </si>
  <si>
    <t>(3 Bandes uniquement)</t>
  </si>
  <si>
    <t xml:space="preserve">Billard 2 </t>
  </si>
  <si>
    <t>(2,80m)</t>
  </si>
  <si>
    <t>6 joueurs - 2 billards 3,10m</t>
  </si>
  <si>
    <t xml:space="preserve">6 joueurs - 1 billard 3,10m et 1 billard 2,80m </t>
  </si>
  <si>
    <t>2,80m</t>
  </si>
  <si>
    <t>7 joueurs - 3 billards 3,10m</t>
  </si>
  <si>
    <t>Billard 3</t>
  </si>
  <si>
    <t>Match restant 4</t>
  </si>
  <si>
    <t>Match restant 1</t>
  </si>
  <si>
    <t>J2 - J3</t>
  </si>
  <si>
    <t>J1</t>
  </si>
  <si>
    <t>J1 - Perdant M1</t>
  </si>
  <si>
    <t xml:space="preserve">J1 Gagnant M1 </t>
  </si>
  <si>
    <t>Gagnant M1</t>
  </si>
  <si>
    <t>J1 - Perdant M4</t>
  </si>
  <si>
    <t>Gagnant M4</t>
  </si>
  <si>
    <t>J1 Gagnant M4</t>
  </si>
  <si>
    <t>J2 contre J3</t>
  </si>
  <si>
    <t>Perdants  M1 - M2</t>
  </si>
  <si>
    <t>Gagnants M1 - M2</t>
  </si>
  <si>
    <t>J1 - J4</t>
  </si>
  <si>
    <t>J1 - J3</t>
  </si>
  <si>
    <t>J2 - J4</t>
  </si>
  <si>
    <t>J3 - J4</t>
  </si>
  <si>
    <t>J2 - J5</t>
  </si>
  <si>
    <t>J1 - J5</t>
  </si>
  <si>
    <t>J3 - J5</t>
  </si>
  <si>
    <t>J1 - J2</t>
  </si>
  <si>
    <t>J4 - J5</t>
  </si>
  <si>
    <t>J2 - J6</t>
  </si>
  <si>
    <t>J3 - J6</t>
  </si>
  <si>
    <t>J4</t>
  </si>
  <si>
    <t>J2</t>
  </si>
  <si>
    <t>J5</t>
  </si>
  <si>
    <t>J3</t>
  </si>
  <si>
    <t>J4 - J6</t>
  </si>
  <si>
    <t>4 joueurs - 1 billard 3,10m et 1 billard 2,80m</t>
  </si>
  <si>
    <t>3*</t>
  </si>
  <si>
    <r>
      <t>(*) L’ordre des billards de la séance 3 est inversé si J1 est gagnant de son 1</t>
    </r>
    <r>
      <rPr>
        <i/>
        <vertAlign val="superscript"/>
        <sz val="11"/>
        <color theme="1"/>
        <rFont val="Calibri"/>
        <family val="2"/>
        <scheme val="minor"/>
      </rPr>
      <t>er</t>
    </r>
    <r>
      <rPr>
        <i/>
        <sz val="11"/>
        <color theme="1"/>
        <rFont val="Calibri"/>
        <family val="2"/>
        <scheme val="minor"/>
      </rPr>
      <t xml:space="preserve"> match</t>
    </r>
  </si>
  <si>
    <t>J1 - J7</t>
  </si>
  <si>
    <t>J6 - J7</t>
  </si>
  <si>
    <t>J2 - J7</t>
  </si>
  <si>
    <t>J5 - J7</t>
  </si>
  <si>
    <t>J7</t>
  </si>
  <si>
    <t>J3 - J4 - J6</t>
  </si>
  <si>
    <t>J5 - J6</t>
  </si>
  <si>
    <t>7 joueurs - 2 billard 3,10m et 1 billard 2,80m</t>
  </si>
  <si>
    <r>
      <t xml:space="preserve">3 Joueurs - 1 billard 3,10m </t>
    </r>
    <r>
      <rPr>
        <b/>
        <i/>
        <sz val="12"/>
        <color theme="1"/>
        <rFont val="Arial"/>
        <family val="2"/>
      </rPr>
      <t>(En cas de forfait dans une poule de 4 joueurs)</t>
    </r>
  </si>
  <si>
    <t>1 BANDE NATIONALE 1</t>
  </si>
  <si>
    <t>Billard n°</t>
  </si>
  <si>
    <t>Format</t>
  </si>
  <si>
    <t>CHOIX2</t>
  </si>
  <si>
    <t>D</t>
  </si>
  <si>
    <t>E</t>
  </si>
  <si>
    <t>F</t>
  </si>
  <si>
    <t>G</t>
  </si>
  <si>
    <t>H</t>
  </si>
  <si>
    <t>Série</t>
  </si>
  <si>
    <t>Rep.</t>
  </si>
  <si>
    <t>Pts</t>
  </si>
  <si>
    <t>Signature</t>
  </si>
  <si>
    <t>FEUILLE DE SYNTHESE DES RENCONTRES</t>
  </si>
  <si>
    <t>TR :</t>
  </si>
  <si>
    <t>Séance n°</t>
  </si>
  <si>
    <t>Horaire</t>
  </si>
  <si>
    <t>Points</t>
  </si>
  <si>
    <t>Reprises</t>
  </si>
  <si>
    <t>CLASSEMENT</t>
  </si>
  <si>
    <t>Date :</t>
  </si>
  <si>
    <t>Moy. Part.</t>
  </si>
  <si>
    <t>Club :</t>
  </si>
  <si>
    <t>Licence :</t>
  </si>
  <si>
    <t>J6</t>
  </si>
  <si>
    <t>P. M.</t>
  </si>
  <si>
    <t>Nom Prénom :</t>
  </si>
  <si>
    <t>BAREME</t>
  </si>
  <si>
    <t>PTS RK</t>
  </si>
  <si>
    <t>CLASS.</t>
  </si>
  <si>
    <t>CALCUL RANG</t>
  </si>
  <si>
    <t>MOYENNE PARTICULIERE</t>
  </si>
  <si>
    <t>M1</t>
  </si>
  <si>
    <t>M2</t>
  </si>
  <si>
    <t>M3</t>
  </si>
  <si>
    <t>M4</t>
  </si>
  <si>
    <t>M5</t>
  </si>
  <si>
    <t>M6</t>
  </si>
  <si>
    <t>M7</t>
  </si>
  <si>
    <t>Pts Ranking</t>
  </si>
  <si>
    <t>Points Match</t>
  </si>
  <si>
    <t>Moy.Générale.</t>
  </si>
  <si>
    <t>6 joueurs - 3 billard 3,10m</t>
  </si>
  <si>
    <t>Joueur n°</t>
  </si>
  <si>
    <t>JOUEURS</t>
  </si>
  <si>
    <t>CLUB ORGANISATEUR</t>
  </si>
  <si>
    <t>QUALIFICATION LIGUE</t>
  </si>
  <si>
    <t>TOUR RANKING</t>
  </si>
  <si>
    <t>Aide à l'organisation</t>
  </si>
  <si>
    <t>JOUEUR FORFAIT</t>
  </si>
  <si>
    <t>RAPPORT DU DIRECTEUR DE JEU</t>
  </si>
  <si>
    <t>CLUB ORGANISATEUR :</t>
  </si>
  <si>
    <t>TOUR RANKING N°</t>
  </si>
  <si>
    <t>JOUEUR PARTICIPANT</t>
  </si>
  <si>
    <t>RAPPORT DE COMPETITION</t>
  </si>
  <si>
    <t>Directeur de jeu :</t>
  </si>
  <si>
    <t>Le mécanisme des tours de jeu et séances d'une poule avec les différents cas de figure.</t>
  </si>
  <si>
    <t>Une feuille de synthèse pré-remplie des parties pour l'organisation de la compétition.</t>
  </si>
  <si>
    <t>Celle-ci doit être imprimée et signée par les joueurs dans le cas ou il n'est pas utilisé de feuille de match.</t>
  </si>
  <si>
    <t>MECANISME DES TOURS DE JEU ET SEANCES</t>
  </si>
  <si>
    <t>Il contient :</t>
  </si>
  <si>
    <t>Le club organisateur doit saisir les résultats sur le site « ffbsportif » approprié, de préférence au fur et à mesure du déroulement de la compétition, et dans tous les cas au plus tard dans les 24 heures suivant la fin de la compétition.</t>
  </si>
  <si>
    <t>Pour information, la convocation des joueurs et l'organisation générale du championnat concerné.</t>
  </si>
  <si>
    <t>La feuille de synthèse des parties ou les feuilles de matchs, signés par les joueurs, doivent être conservés par le club organisateur jusqu'à la fin de la saison sportive.</t>
  </si>
  <si>
    <t>Si vous n'avez rien à signaler, vous pouvez simplement indiquer R.A.S.</t>
  </si>
  <si>
    <t>A la fin de la l'épreuve, seul le rapport de compétition est à remplir par le Directeur de jeu et à transmettre au responsable 3,10m.</t>
  </si>
  <si>
    <t>Il doit comporter notamment  les joueurs forfaits, les accompagnateurs prévu lors de la convocation et absents lors de la compétition, les joueurs dont la tenue n'est pas conforme au code sportif, les incidents survenu pendant la compétitions etc.</t>
  </si>
  <si>
    <t xml:space="preserve">En cas de forfait, le directeur de jeu adaptera la feuille de synthèse avec la formule de jeu correspondante au nombre de joueurs présent en s'aidant de l'onglet "Tours de jeu et séances".
L'ordre d'arrivée des joueurs doit être respecté, les séances peuvent être aménagées pour tenir compte des joueurs d'un même club.
Uniquement si suivant la configuration de la poule, les joueurs d'un même club doivent se rencontrer :
2 joueurs d'un même club sont obligatoirement opposés l'un à l'autre au 1er tour.
Pour les poules supérieurs à 4 joueurs avec 3 joueurs d'un même club, les rencontres prévues entre ces joueurs se disputent lors des 1er tours.
Dans toutes les autres configurations : les tours de jeu et séances doivent être respectés.
</t>
  </si>
  <si>
    <t>Il n'y à donc aucune obligation à saisir les résultats dans ce fichier, toutefois dans le cas ou le club organisateur ne dispose pas de connexion internet le jour de la compétition il pourra utiliser l'onglet "feuille de résultats" pour informer le classement des joueurs le jour de la compétition.</t>
  </si>
  <si>
    <t>Il peut comporter également des remarques générales sur la compétition destinés à améliorer son organisation.</t>
  </si>
  <si>
    <t>Remarques : cette feuille de résultats peut être utilisée le jour de la compétition si vous ne disposez pas de connexion internet.</t>
  </si>
  <si>
    <t>Dans le cas d'une poule de 4 joueurs, les 3 premières parties des joueurs peuvent être saisies, elle ne gère pas les 4ème parties après reclassement.</t>
  </si>
  <si>
    <t>Dans le cas d'une poule de 3 joueurs, les 2 premières parties des joueurs peuvent être saisies, elle ne gère pas les 3ème et 4ème parties après reclassement.</t>
  </si>
  <si>
    <t>Ce fichier a pour but d'aider le directeur de jeu à organiser la compétition.</t>
  </si>
  <si>
    <t xml:space="preserve">6 joueurs - 2 billard 3,10m et 1 billard 2,80m </t>
  </si>
  <si>
    <t>MODE DE JEU</t>
  </si>
  <si>
    <t>MODE DE JEU :</t>
  </si>
  <si>
    <t>SAISON</t>
  </si>
  <si>
    <t>DISTRICT</t>
  </si>
  <si>
    <t>DISTRICT2</t>
  </si>
  <si>
    <t>DISTRICT3</t>
  </si>
  <si>
    <t>RESPONSABLES SPORTIF DISTRICT</t>
  </si>
  <si>
    <t>Adresse Mail</t>
  </si>
  <si>
    <t>MODE DE JEU2</t>
  </si>
  <si>
    <t>MODE DE JEU3</t>
  </si>
  <si>
    <t>CATEGORIE 2</t>
  </si>
  <si>
    <t>2017/2018</t>
  </si>
  <si>
    <t>ALSACE</t>
  </si>
  <si>
    <t>CD67/68</t>
  </si>
  <si>
    <t>Jean KAUFFEISEN</t>
  </si>
  <si>
    <t>jean.kauffeisen@estvideo.fr</t>
  </si>
  <si>
    <t>PARTIE LIBRE</t>
  </si>
  <si>
    <t>Partie Libre</t>
  </si>
  <si>
    <t>PL</t>
  </si>
  <si>
    <t>NATIONALE 1</t>
  </si>
  <si>
    <t>2018/2019</t>
  </si>
  <si>
    <t>ARDENNES &amp; MARNE</t>
  </si>
  <si>
    <t>CD08/51</t>
  </si>
  <si>
    <t>Michel BANCHET</t>
  </si>
  <si>
    <t>vero.bs@wanadoo.fr</t>
  </si>
  <si>
    <t>CADRE 71/2</t>
  </si>
  <si>
    <t>Cadre 71/2</t>
  </si>
  <si>
    <t>C71/2</t>
  </si>
  <si>
    <t>NATIONALE 2</t>
  </si>
  <si>
    <t>2019/2020</t>
  </si>
  <si>
    <t>AUBE</t>
  </si>
  <si>
    <t>CD10</t>
  </si>
  <si>
    <t>Bernard GUY</t>
  </si>
  <si>
    <t>bernard.guy1919@bbox.fr</t>
  </si>
  <si>
    <t>CADRE 47/1</t>
  </si>
  <si>
    <t>Cadre 47/1</t>
  </si>
  <si>
    <t>C47/1</t>
  </si>
  <si>
    <t>NATIONALE 3</t>
  </si>
  <si>
    <t>N3</t>
  </si>
  <si>
    <t>MEURTHE &amp; MOSELLE</t>
  </si>
  <si>
    <t>CD54</t>
  </si>
  <si>
    <t>Jacques SACHELI</t>
  </si>
  <si>
    <t>CADRE 47/2</t>
  </si>
  <si>
    <t>Cadre 47/2</t>
  </si>
  <si>
    <t>C47/2</t>
  </si>
  <si>
    <t>REGIONALE 1</t>
  </si>
  <si>
    <t>R1</t>
  </si>
  <si>
    <t>MEUSE &amp; TRIANGLE</t>
  </si>
  <si>
    <t>CD55</t>
  </si>
  <si>
    <t>Gilles DURST</t>
  </si>
  <si>
    <t>durst.gilles@orange.fr</t>
  </si>
  <si>
    <t>CADRE 42/2</t>
  </si>
  <si>
    <t>Cadre 42/2</t>
  </si>
  <si>
    <t>C42/2</t>
  </si>
  <si>
    <t>REGIONALE 2</t>
  </si>
  <si>
    <t>R2</t>
  </si>
  <si>
    <t>MOSELLE</t>
  </si>
  <si>
    <t>CD57</t>
  </si>
  <si>
    <t>Dominique POIROT</t>
  </si>
  <si>
    <t>domtoriop44@gmail.com</t>
  </si>
  <si>
    <t>1 BANDE</t>
  </si>
  <si>
    <t>1 Bande</t>
  </si>
  <si>
    <t>1B</t>
  </si>
  <si>
    <t>REGIONALE 3</t>
  </si>
  <si>
    <t>R3</t>
  </si>
  <si>
    <t>VOSGES</t>
  </si>
  <si>
    <t>CD88</t>
  </si>
  <si>
    <t>René BALZINGER</t>
  </si>
  <si>
    <t>rene.balzinger@wanadoo.fr</t>
  </si>
  <si>
    <t>3 Bandes</t>
  </si>
  <si>
    <t>3B</t>
  </si>
  <si>
    <t>REGIONALE 4</t>
  </si>
  <si>
    <t>R4</t>
  </si>
  <si>
    <t>5 QUILLES</t>
  </si>
  <si>
    <t>5 Quilles</t>
  </si>
  <si>
    <t>5Q</t>
  </si>
  <si>
    <t>DAMES GEST</t>
  </si>
  <si>
    <t>Dames</t>
  </si>
  <si>
    <t>9 QUILLES</t>
  </si>
  <si>
    <t>9 Quilles</t>
  </si>
  <si>
    <t>9Q</t>
  </si>
  <si>
    <t>CADETS GEST</t>
  </si>
  <si>
    <t>Cadets</t>
  </si>
  <si>
    <t>4 BILLES</t>
  </si>
  <si>
    <t>4 Billes</t>
  </si>
  <si>
    <t>4B</t>
  </si>
  <si>
    <t>JUNIORS GEST</t>
  </si>
  <si>
    <t>Juniors</t>
  </si>
  <si>
    <t>JEUNES</t>
  </si>
  <si>
    <t>Jeunes</t>
  </si>
  <si>
    <t>CLASSIQUE</t>
  </si>
  <si>
    <t>BILLES EN MAIN</t>
  </si>
  <si>
    <t>Distance Finale de Ligue</t>
  </si>
  <si>
    <t>MODE DE JEU / CATEGORIE</t>
  </si>
  <si>
    <t>35 Points</t>
  </si>
  <si>
    <t>30 Points</t>
  </si>
  <si>
    <t>3 BANDES NATIONALE 3</t>
  </si>
  <si>
    <t>25 Points / 60 Rep.</t>
  </si>
  <si>
    <t>3 BANDES REGIONALE 1</t>
  </si>
  <si>
    <t>3 BANDES REGIONALE 2</t>
  </si>
  <si>
    <t>3 BANDES DAMES GEST</t>
  </si>
  <si>
    <t>20 Points / 60 Rep.</t>
  </si>
  <si>
    <t>15 Points / 60 Rep.</t>
  </si>
  <si>
    <t>PARTIE LIBRE NATIONALE 3</t>
  </si>
  <si>
    <t>PARTIE LIBRE REGIONALE 1</t>
  </si>
  <si>
    <t>PARTIE LIBRE REGIONALE 2</t>
  </si>
  <si>
    <t>PARTIE LIBRE REGIONALE 3</t>
  </si>
  <si>
    <t>PARTIE LIBRE REGIONALE 4</t>
  </si>
  <si>
    <t>PARTIE LIBRE DAMES GEST</t>
  </si>
  <si>
    <t>PARTIE LIBRE CADETS GEST</t>
  </si>
  <si>
    <t>PARTIE LIBRE JUNIORS GEST</t>
  </si>
  <si>
    <t>300 Points</t>
  </si>
  <si>
    <t>200 Points</t>
  </si>
  <si>
    <t>150 Points</t>
  </si>
  <si>
    <t>100 Points</t>
  </si>
  <si>
    <t>70 Points / 40 Rep.</t>
  </si>
  <si>
    <t>50 Points / 40 Rep.</t>
  </si>
  <si>
    <t>120 Points / 30 Rep.</t>
  </si>
  <si>
    <t>CADRE 42/2 NATIONALE 3</t>
  </si>
  <si>
    <t>CADRE 42/2 REGIONALE 1</t>
  </si>
  <si>
    <t>200 Points / 15 Rep.</t>
  </si>
  <si>
    <t>120 Points</t>
  </si>
  <si>
    <t>80 Points / 25 Rep.</t>
  </si>
  <si>
    <t>Rang Qualif.</t>
  </si>
  <si>
    <t>Rang CNR</t>
  </si>
  <si>
    <t>JOUEURS CONVOQUES</t>
  </si>
  <si>
    <t>Moy. Qualif.</t>
  </si>
  <si>
    <t>1 BANDE NATIONALE 3</t>
  </si>
  <si>
    <t>1 BANDE REGIONALE 1</t>
  </si>
  <si>
    <t>1 BANDE REGIONALE 2</t>
  </si>
  <si>
    <t>80 Points</t>
  </si>
  <si>
    <t>60 Points</t>
  </si>
  <si>
    <t>40 Points / 40 Rep.</t>
  </si>
  <si>
    <t>5 QUILLES NATIONALE 1</t>
  </si>
  <si>
    <t>5 QUILLES JEUNES</t>
  </si>
  <si>
    <t>3 sets Gagnant 60 Points</t>
  </si>
  <si>
    <t>2 sets Gagnant 60 Points</t>
  </si>
  <si>
    <t xml:space="preserve">9 QUILLES </t>
  </si>
  <si>
    <t>Lieu :</t>
  </si>
  <si>
    <t>Nb Billards</t>
  </si>
  <si>
    <t>RESPONSABLES SPORTIF DE LIGUE</t>
  </si>
  <si>
    <t>DAMES GEST PL/3B</t>
  </si>
  <si>
    <t>Elisabeth KUHN</t>
  </si>
  <si>
    <t>kuhn.elisabeth@neuf.fr</t>
  </si>
  <si>
    <t>JEUX DE QUILLES</t>
  </si>
  <si>
    <t>Michaël CARREAU</t>
  </si>
  <si>
    <t>michael.carreau@club-internet.fr</t>
  </si>
  <si>
    <t>Lic.</t>
  </si>
  <si>
    <r>
      <rPr>
        <b/>
        <u/>
        <sz val="10"/>
        <color rgb="FFFF0000"/>
        <rFont val="Arial Black"/>
        <family val="2"/>
      </rPr>
      <t>RAPPEL :</t>
    </r>
    <r>
      <rPr>
        <b/>
        <sz val="10"/>
        <color rgb="FFFF0000"/>
        <rFont val="Arial Black"/>
        <family val="2"/>
      </rPr>
      <t xml:space="preserve"> TOUT FORFAIT APRES CONVOCATION EST PASSIBLE D'UNE AMENDE A LA CHARGE DU CLUB DU JOUEUR FAUTIF.
LE JOUEUR S'EXPOSE A UNE CONVOCATION DEVANT LA COMMISSION DE DISCIPLINE.</t>
    </r>
  </si>
  <si>
    <r>
      <rPr>
        <b/>
        <u/>
        <sz val="10"/>
        <color rgb="FFFF0000"/>
        <rFont val="Arial Black"/>
        <family val="2"/>
      </rPr>
      <t>EN CAS DE FORFAIT :</t>
    </r>
    <r>
      <rPr>
        <b/>
        <sz val="10"/>
        <color rgb="FFFF0000"/>
        <rFont val="Arial Black"/>
        <family val="2"/>
      </rPr>
      <t xml:space="preserve">
PREVENIR IMPERATIVEMENT LE RESPONSABLE SPORTIF CORESPONDANT AINSI QUE LE CLUB ORGANISATEUR.</t>
    </r>
  </si>
  <si>
    <t>POULE A</t>
  </si>
  <si>
    <t>POULE B</t>
  </si>
  <si>
    <t>Rang</t>
  </si>
  <si>
    <t>TJ</t>
  </si>
  <si>
    <t>HEURE</t>
  </si>
  <si>
    <t>BILLARD  N° 1</t>
  </si>
  <si>
    <t>BILLARD N° 2</t>
  </si>
  <si>
    <t>EXEMPTS</t>
  </si>
  <si>
    <t>1T</t>
  </si>
  <si>
    <t>2T</t>
  </si>
  <si>
    <t>3T</t>
  </si>
  <si>
    <t>4T</t>
  </si>
  <si>
    <t>5T</t>
  </si>
  <si>
    <t>6T</t>
  </si>
  <si>
    <t>7T</t>
  </si>
  <si>
    <t>8T</t>
  </si>
  <si>
    <t>15h45</t>
  </si>
  <si>
    <t>17h30</t>
  </si>
  <si>
    <t>19h15</t>
  </si>
  <si>
    <t>STRASBOURG BC35</t>
  </si>
  <si>
    <t>FINALE</t>
  </si>
  <si>
    <t>10H45</t>
  </si>
  <si>
    <t>PLANNING  DES  MATCHS</t>
  </si>
  <si>
    <t>CATEGORIE :</t>
  </si>
  <si>
    <t>BILLARD  N°1</t>
  </si>
  <si>
    <t>BILLARD N° 3</t>
  </si>
  <si>
    <t xml:space="preserve">M9 : A4 - JOUEUR RESTANT </t>
  </si>
  <si>
    <t xml:space="preserve">M10 : A1 - JOUEUR RESTANT </t>
  </si>
  <si>
    <t xml:space="preserve">M11 : B4 - JOUEUR RESTANT </t>
  </si>
  <si>
    <t xml:space="preserve">M12 : B1 - JOUEUR RESTANT </t>
  </si>
  <si>
    <t>M 13 : QUALIFIE 1 PA - 2 PB</t>
  </si>
  <si>
    <t>M14 : QUALIFIE 1 PB -  2 PA</t>
  </si>
  <si>
    <t>M15 : VAINQUEURS M13 - M14</t>
  </si>
  <si>
    <t>J8</t>
  </si>
  <si>
    <t>CAT.</t>
  </si>
  <si>
    <t xml:space="preserve">MODE DE JEU </t>
  </si>
  <si>
    <t>ENGAGEMENT FINALE DE FRANCE COUPE DES PROVINCES PAR LE RESPONSABLE SPORTIF 2,80M</t>
  </si>
  <si>
    <t>1/2 FINALES</t>
  </si>
  <si>
    <t xml:space="preserve">DISTANCE </t>
  </si>
  <si>
    <t xml:space="preserve">CAT. </t>
  </si>
  <si>
    <t>18H00</t>
  </si>
  <si>
    <t xml:space="preserve">Adresse </t>
  </si>
  <si>
    <t>Lieu</t>
  </si>
  <si>
    <t>M1 : JA2  -  JA3</t>
  </si>
  <si>
    <t>M2 : JA1  -  JA4</t>
  </si>
  <si>
    <t>M3 : JB2  -  JB3</t>
  </si>
  <si>
    <t>M4 : JB1  -  JR B4</t>
  </si>
  <si>
    <t>M5 : PERDANTS  POULE A</t>
  </si>
  <si>
    <t>M6 : GAGNANTS POULE A</t>
  </si>
  <si>
    <t>M7 : PERDANTS  POULE B</t>
  </si>
  <si>
    <t>M8 : GAGNANTS  POULE B</t>
  </si>
  <si>
    <t>M4 : JB1  -  JB4</t>
  </si>
  <si>
    <t>M7 : PERDANTS POULE B</t>
  </si>
  <si>
    <t>M8 : GAGNANTS POULE B</t>
  </si>
  <si>
    <t>200 Pts GC</t>
  </si>
  <si>
    <t>100 Pts</t>
  </si>
  <si>
    <t xml:space="preserve">150 Pts </t>
  </si>
  <si>
    <t>N° LICENCE</t>
  </si>
  <si>
    <t>RANG</t>
  </si>
  <si>
    <t>MOY.QUALIF.</t>
  </si>
  <si>
    <t>RANG CNR</t>
  </si>
  <si>
    <t>NOM</t>
  </si>
  <si>
    <t>80 Pts</t>
  </si>
  <si>
    <t>NB</t>
  </si>
  <si>
    <t>PRENOM</t>
  </si>
  <si>
    <t xml:space="preserve">NOM  </t>
  </si>
  <si>
    <t>MOY.. QUALIF.</t>
  </si>
  <si>
    <t xml:space="preserve">NOM </t>
  </si>
  <si>
    <t>MATCHS DE POULE</t>
  </si>
  <si>
    <t>LIBRE</t>
  </si>
  <si>
    <t>BANDE</t>
  </si>
  <si>
    <t>ENGAGEMENT FINALE DE FRANCE A FAIRE PAR LE JOUEUR OU PAR SON CLUB SUR LE SITE FFB</t>
  </si>
  <si>
    <t>DIMANCHE  05  MAI  2019</t>
  </si>
  <si>
    <t>SAMEDI  04  MAI  2019</t>
  </si>
  <si>
    <t>JUNIORS</t>
  </si>
  <si>
    <t>CADETS</t>
  </si>
  <si>
    <t>70 Points / 40 Reprises</t>
  </si>
  <si>
    <t>50 Points / 40 Reprises</t>
  </si>
  <si>
    <t>120 Points / 30 Reprises</t>
  </si>
  <si>
    <t>80 Points / 30 Reprises</t>
  </si>
  <si>
    <t>200 Points GC</t>
  </si>
  <si>
    <t>SAMEDI  04 MARS 2019</t>
  </si>
  <si>
    <t>DIMANCHE  05 MARS 2019</t>
  </si>
  <si>
    <t>BILLARDS</t>
  </si>
  <si>
    <t>DAMES</t>
  </si>
  <si>
    <t>SAM.</t>
  </si>
  <si>
    <t>DIM.</t>
  </si>
  <si>
    <t>70 Pts</t>
  </si>
  <si>
    <t xml:space="preserve">50 Pts </t>
  </si>
  <si>
    <t>ACADEMIE DE BILLARD DE SAINT MAX / NANCY</t>
  </si>
  <si>
    <t>A.B. SAINT MAX / NANCY</t>
  </si>
  <si>
    <t>SAINT MAX / NANCY</t>
  </si>
  <si>
    <t>ESPACE HAUT RIVAGE</t>
  </si>
  <si>
    <t>RUE EDGARD QUINET</t>
  </si>
  <si>
    <t>SAINT MAX</t>
  </si>
  <si>
    <t>06 45 48 42 22</t>
  </si>
  <si>
    <t>abn-billard@hotmail.fr</t>
  </si>
  <si>
    <t>&gt;&gt; DEMANDE - ARBITRES &lt;&lt;</t>
  </si>
  <si>
    <t>SAMEDI</t>
  </si>
  <si>
    <t>RENDEZ-VOUS  AU  CLUB</t>
  </si>
  <si>
    <t>13H00</t>
  </si>
  <si>
    <t>@csl@</t>
  </si>
  <si>
    <t>TENUE ARBITRE LIGUE  &gt;&gt;&gt;  CONFORME AU CSNA</t>
  </si>
  <si>
    <t xml:space="preserve"> QUI LE TRANSMETTRA AVEC SON ACCORD A LA CAL</t>
  </si>
  <si>
    <t>ACCORD CDB</t>
  </si>
  <si>
    <t xml:space="preserve"> OUI        NON</t>
  </si>
  <si>
    <t>EN CAS D'EMPËCHEMENT L'ARBITRE DEVRA PREVENIR DANS LE PLUS BREF</t>
  </si>
  <si>
    <t>DELAI LE PRESIDENT DE LA CAL  &gt;&gt;&gt;  M. VUILLEMARD Pierre (0954109296)</t>
  </si>
  <si>
    <t>²</t>
  </si>
  <si>
    <t>2 ARBITRES FOURNIS PAR LA LIGUE</t>
  </si>
  <si>
    <t>LGEB</t>
  </si>
  <si>
    <t>TENUE ARBITRE CLUB  &gt;&gt;&gt;  TENUE AVEC ECUSSON DU CLUB</t>
  </si>
  <si>
    <t>SAISON  2023 - 2024</t>
  </si>
  <si>
    <t>SAISON  2024 - 2025</t>
  </si>
  <si>
    <t>SAISON  2025 - 2026</t>
  </si>
  <si>
    <t>SAISON  2026 - 2027</t>
  </si>
  <si>
    <t>*</t>
  </si>
  <si>
    <r>
      <rPr>
        <b/>
        <sz val="16"/>
        <color rgb="FFFF0000"/>
        <rFont val="Arial Black"/>
        <family val="2"/>
      </rPr>
      <t>*</t>
    </r>
    <r>
      <rPr>
        <b/>
        <sz val="12.5"/>
        <color rgb="FFFF0000"/>
        <rFont val="Arial Black"/>
        <family val="2"/>
      </rPr>
      <t xml:space="preserve"> CHAMP OBLIGATOIRE A REMPLIR AVANT LA DEMANDE</t>
    </r>
  </si>
  <si>
    <t>PAR</t>
  </si>
  <si>
    <t xml:space="preserve">DEMANDE FAITE LE </t>
  </si>
  <si>
    <t>SIGNATURE</t>
  </si>
  <si>
    <t xml:space="preserve">ARBITRES  FOURNIS PAR  LE  CLUB </t>
  </si>
  <si>
    <t xml:space="preserve"> DEMANDE A VALIDER PAR LE RESPONSABLE DU CAD</t>
  </si>
  <si>
    <t>CLUB DEMANDEUR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</si>
</sst>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F800]dddd\,\ mmmm\ dd\,\ yyyy"/>
    <numFmt numFmtId="166" formatCode="0.0"/>
    <numFmt numFmtId="167" formatCode=";;;"/>
  </numFmts>
  <fonts count="99" x14ac:knownFonts="1">
    <font>
      <sz val="11"/>
      <color theme="1"/>
      <name val="Calibri"/>
      <family val="2"/>
      <scheme val="minor"/>
    </font>
    <font>
      <i/>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b/>
      <sz val="12"/>
      <color rgb="FF0070C0"/>
      <name val="Calibri"/>
      <family val="2"/>
      <scheme val="minor"/>
    </font>
    <font>
      <b/>
      <sz val="12"/>
      <name val="Calibri"/>
      <family val="2"/>
      <scheme val="minor"/>
    </font>
    <font>
      <b/>
      <sz val="18"/>
      <color theme="0"/>
      <name val="Calibri"/>
      <family val="2"/>
      <scheme val="minor"/>
    </font>
    <font>
      <b/>
      <sz val="16"/>
      <name val="Calibri"/>
      <family val="2"/>
      <scheme val="minor"/>
    </font>
    <font>
      <sz val="12"/>
      <color theme="1"/>
      <name val="Calibri"/>
      <family val="2"/>
      <scheme val="minor"/>
    </font>
    <font>
      <sz val="10"/>
      <name val="Arial"/>
      <family val="2"/>
    </font>
    <font>
      <b/>
      <sz val="11"/>
      <color theme="1"/>
      <name val="Arial"/>
      <family val="2"/>
    </font>
    <font>
      <b/>
      <sz val="10"/>
      <color theme="1"/>
      <name val="Arial"/>
      <family val="2"/>
    </font>
    <font>
      <b/>
      <sz val="9"/>
      <color theme="1"/>
      <name val="Arial"/>
      <family val="2"/>
    </font>
    <font>
      <sz val="9"/>
      <color theme="1"/>
      <name val="Arial"/>
      <family val="2"/>
    </font>
    <font>
      <b/>
      <sz val="14"/>
      <color theme="1"/>
      <name val="Arial"/>
      <family val="2"/>
    </font>
    <font>
      <sz val="12"/>
      <color theme="1"/>
      <name val="Arial"/>
      <family val="2"/>
    </font>
    <font>
      <b/>
      <sz val="20"/>
      <color theme="1"/>
      <name val="Calibri"/>
      <family val="2"/>
      <scheme val="minor"/>
    </font>
    <font>
      <i/>
      <vertAlign val="superscript"/>
      <sz val="11"/>
      <color theme="1"/>
      <name val="Calibri"/>
      <family val="2"/>
      <scheme val="minor"/>
    </font>
    <font>
      <b/>
      <i/>
      <sz val="12"/>
      <color theme="1"/>
      <name val="Arial"/>
      <family val="2"/>
    </font>
    <font>
      <b/>
      <sz val="18"/>
      <color theme="1"/>
      <name val="Calibri"/>
      <family val="2"/>
      <scheme val="minor"/>
    </font>
    <font>
      <sz val="10"/>
      <name val="Arial"/>
      <family val="2"/>
    </font>
    <font>
      <sz val="8"/>
      <name val="Arial"/>
      <family val="2"/>
    </font>
    <font>
      <b/>
      <sz val="10"/>
      <name val="Arial"/>
      <family val="2"/>
    </font>
    <font>
      <sz val="14"/>
      <color indexed="16"/>
      <name val="Tahoma"/>
      <family val="2"/>
    </font>
    <font>
      <b/>
      <sz val="9"/>
      <name val="Arial"/>
      <family val="2"/>
    </font>
    <font>
      <b/>
      <sz val="10"/>
      <color indexed="10"/>
      <name val="Arial"/>
      <family val="2"/>
    </font>
    <font>
      <sz val="10"/>
      <color indexed="12"/>
      <name val="Arial"/>
      <family val="2"/>
    </font>
    <font>
      <sz val="10"/>
      <color indexed="9"/>
      <name val="Arial Black"/>
      <family val="2"/>
    </font>
    <font>
      <b/>
      <i/>
      <sz val="10"/>
      <name val="Arial"/>
      <family val="2"/>
    </font>
    <font>
      <b/>
      <sz val="10"/>
      <color rgb="FF0070C0"/>
      <name val="Arial"/>
      <family val="2"/>
    </font>
    <font>
      <b/>
      <sz val="16"/>
      <name val="Arial"/>
      <family val="2"/>
    </font>
    <font>
      <b/>
      <sz val="12"/>
      <name val="Arial"/>
      <family val="2"/>
    </font>
    <font>
      <b/>
      <sz val="11"/>
      <name val="Arial"/>
      <family val="2"/>
    </font>
    <font>
      <sz val="11"/>
      <color theme="1"/>
      <name val="Arial"/>
      <family val="2"/>
    </font>
    <font>
      <b/>
      <sz val="12"/>
      <color theme="1"/>
      <name val="Arial"/>
      <family val="2"/>
    </font>
    <font>
      <b/>
      <sz val="14"/>
      <color rgb="FF0070C0"/>
      <name val="Arial"/>
      <family val="2"/>
    </font>
    <font>
      <b/>
      <sz val="9"/>
      <color theme="0"/>
      <name val="Arial"/>
      <family val="2"/>
    </font>
    <font>
      <b/>
      <sz val="11"/>
      <color rgb="FF0070C0"/>
      <name val="Arial"/>
      <family val="2"/>
    </font>
    <font>
      <b/>
      <sz val="16"/>
      <color theme="1"/>
      <name val="Arial"/>
      <family val="2"/>
    </font>
    <font>
      <b/>
      <u/>
      <sz val="11"/>
      <color theme="1"/>
      <name val="Arial"/>
      <family val="2"/>
    </font>
    <font>
      <sz val="10"/>
      <name val="Arial"/>
      <family val="2"/>
    </font>
    <font>
      <b/>
      <sz val="11"/>
      <color theme="0"/>
      <name val="Calibri"/>
      <family val="2"/>
      <scheme val="minor"/>
    </font>
    <font>
      <b/>
      <sz val="22"/>
      <color rgb="FFFF0000"/>
      <name val="Arial Black"/>
      <family val="2"/>
    </font>
    <font>
      <u/>
      <sz val="11"/>
      <color theme="10"/>
      <name val="Calibri"/>
      <family val="2"/>
      <scheme val="minor"/>
    </font>
    <font>
      <b/>
      <sz val="18"/>
      <name val="Calibri"/>
      <family val="2"/>
      <scheme val="minor"/>
    </font>
    <font>
      <b/>
      <sz val="14"/>
      <color theme="1"/>
      <name val="Calibri"/>
      <family val="2"/>
      <scheme val="minor"/>
    </font>
    <font>
      <b/>
      <sz val="26"/>
      <color theme="0"/>
      <name val="Calibri"/>
      <family val="2"/>
      <scheme val="minor"/>
    </font>
    <font>
      <b/>
      <sz val="14"/>
      <name val="Calibri"/>
      <family val="2"/>
      <scheme val="minor"/>
    </font>
    <font>
      <b/>
      <sz val="14"/>
      <color rgb="FFFF0000"/>
      <name val="Calibri"/>
      <family val="2"/>
      <scheme val="minor"/>
    </font>
    <font>
      <b/>
      <sz val="10"/>
      <color rgb="FFFF0000"/>
      <name val="Arial Black"/>
      <family val="2"/>
    </font>
    <font>
      <b/>
      <u/>
      <sz val="10"/>
      <color rgb="FFFF0000"/>
      <name val="Arial Black"/>
      <family val="2"/>
    </font>
    <font>
      <b/>
      <sz val="20"/>
      <color theme="0"/>
      <name val="Arial Black"/>
      <family val="2"/>
    </font>
    <font>
      <b/>
      <sz val="11"/>
      <color theme="2"/>
      <name val="Arial Black"/>
      <family val="2"/>
    </font>
    <font>
      <b/>
      <sz val="9"/>
      <name val="Arial Black"/>
      <family val="2"/>
    </font>
    <font>
      <b/>
      <sz val="8"/>
      <name val="Arial Black"/>
      <family val="2"/>
    </font>
    <font>
      <b/>
      <i/>
      <sz val="9"/>
      <color rgb="FF00B050"/>
      <name val="Calibri"/>
      <family val="2"/>
      <scheme val="minor"/>
    </font>
    <font>
      <sz val="11"/>
      <color rgb="FF00B050"/>
      <name val="Calibri"/>
      <family val="2"/>
      <scheme val="minor"/>
    </font>
    <font>
      <b/>
      <sz val="11"/>
      <name val="Arial Black"/>
      <family val="2"/>
    </font>
    <font>
      <sz val="9"/>
      <color theme="2"/>
      <name val="Arial Black"/>
      <family val="2"/>
    </font>
    <font>
      <sz val="8"/>
      <color theme="1"/>
      <name val="Calibri"/>
      <family val="2"/>
      <scheme val="minor"/>
    </font>
    <font>
      <sz val="8"/>
      <name val="Arial Black"/>
      <family val="2"/>
    </font>
    <font>
      <b/>
      <sz val="8"/>
      <color rgb="FF0070C0"/>
      <name val="Arial Black"/>
      <family val="2"/>
    </font>
    <font>
      <b/>
      <sz val="22"/>
      <name val="Arial Black"/>
      <family val="2"/>
    </font>
    <font>
      <b/>
      <sz val="9"/>
      <color theme="2"/>
      <name val="Arial Black"/>
      <family val="2"/>
    </font>
    <font>
      <b/>
      <sz val="9"/>
      <color theme="1"/>
      <name val="Comic Sans MS"/>
      <family val="4"/>
    </font>
    <font>
      <b/>
      <sz val="10"/>
      <name val="Arial Black"/>
      <family val="2"/>
    </font>
    <font>
      <b/>
      <sz val="10"/>
      <color theme="1"/>
      <name val="Comic Sans MS"/>
      <family val="4"/>
    </font>
    <font>
      <b/>
      <sz val="8"/>
      <color theme="1"/>
      <name val="Comic Sans MS"/>
      <family val="4"/>
    </font>
    <font>
      <b/>
      <sz val="14"/>
      <color theme="2"/>
      <name val="Arial Black"/>
      <family val="2"/>
    </font>
    <font>
      <b/>
      <sz val="9"/>
      <color rgb="FF0000FF"/>
      <name val="Comic Sans MS"/>
      <family val="4"/>
    </font>
    <font>
      <sz val="10"/>
      <color theme="2"/>
      <name val="Arial Black"/>
      <family val="2"/>
    </font>
    <font>
      <b/>
      <sz val="16"/>
      <color theme="2"/>
      <name val="Arial Black"/>
      <family val="2"/>
    </font>
    <font>
      <b/>
      <sz val="8.5"/>
      <color rgb="FF0070C0"/>
      <name val="Arial Black"/>
      <family val="2"/>
    </font>
    <font>
      <sz val="16"/>
      <color theme="2"/>
      <name val="Arial Black"/>
      <family val="2"/>
    </font>
    <font>
      <b/>
      <sz val="8"/>
      <color theme="2"/>
      <name val="Arial Black"/>
      <family val="2"/>
    </font>
    <font>
      <b/>
      <sz val="26"/>
      <name val="Arial Black"/>
      <family val="2"/>
    </font>
    <font>
      <b/>
      <i/>
      <sz val="18"/>
      <color theme="1"/>
      <name val="Calibri"/>
      <family val="2"/>
      <scheme val="minor"/>
    </font>
    <font>
      <b/>
      <sz val="12"/>
      <color theme="10"/>
      <name val="Arial"/>
      <family val="2"/>
    </font>
    <font>
      <b/>
      <sz val="12"/>
      <color theme="1"/>
      <name val="Comic Sans MS"/>
      <family val="4"/>
    </font>
    <font>
      <b/>
      <sz val="11"/>
      <color theme="1"/>
      <name val="Comic Sans MS"/>
      <family val="4"/>
    </font>
    <font>
      <b/>
      <sz val="12"/>
      <name val="Comic Sans MS"/>
      <family val="4"/>
    </font>
    <font>
      <b/>
      <sz val="12"/>
      <color rgb="FFC00000"/>
      <name val="Comic Sans MS"/>
      <family val="4"/>
    </font>
    <font>
      <b/>
      <sz val="13"/>
      <color theme="1"/>
      <name val="Calibri"/>
      <family val="2"/>
      <scheme val="minor"/>
    </font>
    <font>
      <b/>
      <sz val="14"/>
      <color rgb="FF0070C0"/>
      <name val="Calibri"/>
      <family val="2"/>
      <scheme val="minor"/>
    </font>
    <font>
      <b/>
      <sz val="16"/>
      <name val="Comic Sans MS"/>
      <family val="4"/>
    </font>
    <font>
      <b/>
      <sz val="20"/>
      <name val="Arial Black"/>
      <family val="2"/>
    </font>
    <font>
      <sz val="20"/>
      <color theme="1"/>
      <name val="Calibri"/>
      <family val="2"/>
      <scheme val="minor"/>
    </font>
    <font>
      <b/>
      <sz val="20"/>
      <color rgb="FFFF0000"/>
      <name val="Calibri"/>
      <family val="2"/>
      <scheme val="minor"/>
    </font>
    <font>
      <b/>
      <i/>
      <sz val="18"/>
      <name val="Arial Black"/>
      <family val="2"/>
    </font>
    <font>
      <b/>
      <i/>
      <sz val="12.5"/>
      <color theme="1"/>
      <name val="Arial Black"/>
      <family val="2"/>
    </font>
    <font>
      <b/>
      <i/>
      <sz val="12"/>
      <name val="Arial Black"/>
      <family val="2"/>
    </font>
    <font>
      <b/>
      <i/>
      <sz val="11"/>
      <name val="Arial Black"/>
      <family val="2"/>
    </font>
    <font>
      <b/>
      <sz val="12.5"/>
      <color rgb="FFFF0000"/>
      <name val="Arial Black"/>
      <family val="2"/>
    </font>
    <font>
      <b/>
      <sz val="16"/>
      <color rgb="FFFF0000"/>
      <name val="Arial Black"/>
      <family val="2"/>
    </font>
    <font>
      <sz val="14"/>
      <color theme="1"/>
      <name val="Calibri"/>
      <family val="2"/>
      <scheme val="minor"/>
    </font>
    <font>
      <b/>
      <sz val="14"/>
      <color rgb="FFFF0000"/>
      <name val="Comic Sans MS"/>
      <family val="4"/>
    </font>
  </fonts>
  <fills count="2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DBE5F1"/>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14999847407452621"/>
        <bgColor theme="0" tint="-0.14999847407452621"/>
      </patternFill>
    </fill>
    <fill>
      <patternFill patternType="solid">
        <fgColor theme="4" tint="-0.249977111117893"/>
        <bgColor indexed="64"/>
      </patternFill>
    </fill>
    <fill>
      <patternFill patternType="solid">
        <fgColor theme="0"/>
        <bgColor indexed="64"/>
      </patternFill>
    </fill>
    <fill>
      <patternFill patternType="solid">
        <fgColor theme="1"/>
        <bgColor indexed="64"/>
      </patternFill>
    </fill>
    <fill>
      <patternFill patternType="solid">
        <fgColor theme="5" tint="0.59999389629810485"/>
        <bgColor indexed="64"/>
      </patternFill>
    </fill>
    <fill>
      <patternFill patternType="solid">
        <fgColor indexed="13"/>
        <bgColor indexed="64"/>
      </patternFill>
    </fill>
    <fill>
      <patternFill patternType="solid">
        <fgColor indexed="22"/>
        <bgColor indexed="64"/>
      </patternFill>
    </fill>
    <fill>
      <patternFill patternType="solid">
        <fgColor rgb="FF92D050"/>
        <bgColor indexed="64"/>
      </patternFill>
    </fill>
    <fill>
      <patternFill patternType="solid">
        <fgColor theme="5" tint="0.39997558519241921"/>
        <bgColor indexed="64"/>
      </patternFill>
    </fill>
    <fill>
      <patternFill patternType="solid">
        <fgColor rgb="FF0000FF"/>
        <bgColor indexed="64"/>
      </patternFill>
    </fill>
    <fill>
      <patternFill patternType="solid">
        <fgColor rgb="FFC00000"/>
        <bgColor indexed="64"/>
      </patternFill>
    </fill>
    <fill>
      <patternFill patternType="solid">
        <fgColor theme="9" tint="0.39997558519241921"/>
        <bgColor indexed="64"/>
      </patternFill>
    </fill>
  </fills>
  <borders count="1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thin">
        <color indexed="64"/>
      </top>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hair">
        <color indexed="64"/>
      </left>
      <right style="hair">
        <color indexed="64"/>
      </right>
      <top/>
      <bottom/>
      <diagonal/>
    </border>
    <border>
      <left style="hair">
        <color indexed="64"/>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bottom style="hair">
        <color indexed="64"/>
      </bottom>
      <diagonal/>
    </border>
    <border>
      <left/>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medium">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bottom style="medium">
        <color theme="1"/>
      </bottom>
      <diagonal/>
    </border>
    <border>
      <left style="thin">
        <color theme="1"/>
      </left>
      <right style="medium">
        <color indexed="64"/>
      </right>
      <top/>
      <bottom style="medium">
        <color theme="1"/>
      </bottom>
      <diagonal/>
    </border>
    <border>
      <left style="thin">
        <color indexed="64"/>
      </left>
      <right/>
      <top/>
      <bottom style="medium">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medium">
        <color theme="1"/>
      </bottom>
      <diagonal/>
    </border>
    <border>
      <left style="thin">
        <color theme="1"/>
      </left>
      <right/>
      <top/>
      <bottom style="medium">
        <color theme="1"/>
      </bottom>
      <diagonal/>
    </border>
    <border>
      <left/>
      <right style="thin">
        <color theme="1"/>
      </right>
      <top style="thin">
        <color theme="1"/>
      </top>
      <bottom/>
      <diagonal/>
    </border>
    <border>
      <left style="thin">
        <color theme="1"/>
      </left>
      <right/>
      <top style="thin">
        <color theme="1"/>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right style="double">
        <color auto="1"/>
      </right>
      <top style="double">
        <color auto="1"/>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top style="double">
        <color auto="1"/>
      </top>
      <bottom/>
      <diagonal/>
    </border>
    <border>
      <left/>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double">
        <color theme="2"/>
      </left>
      <right style="double">
        <color indexed="64"/>
      </right>
      <top style="double">
        <color indexed="64"/>
      </top>
      <bottom style="double">
        <color indexed="64"/>
      </bottom>
      <diagonal/>
    </border>
    <border>
      <left style="double">
        <color indexed="64"/>
      </left>
      <right style="double">
        <color theme="2"/>
      </right>
      <top style="double">
        <color indexed="64"/>
      </top>
      <bottom style="double">
        <color indexed="64"/>
      </bottom>
      <diagonal/>
    </border>
    <border>
      <left/>
      <right/>
      <top style="double">
        <color indexed="64"/>
      </top>
      <bottom style="double">
        <color indexed="64"/>
      </bottom>
      <diagonal/>
    </border>
    <border>
      <left/>
      <right/>
      <top style="thin">
        <color indexed="64"/>
      </top>
      <bottom style="medium">
        <color indexed="64"/>
      </bottom>
      <diagonal/>
    </border>
    <border>
      <left/>
      <right style="double">
        <color theme="2"/>
      </right>
      <top style="double">
        <color indexed="64"/>
      </top>
      <bottom style="double">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0" fontId="12" fillId="0" borderId="0"/>
    <xf numFmtId="0" fontId="23" fillId="0" borderId="0"/>
    <xf numFmtId="0" fontId="23" fillId="0" borderId="0"/>
    <xf numFmtId="0" fontId="43" fillId="0" borderId="0"/>
    <xf numFmtId="0" fontId="46" fillId="0" borderId="0" applyNumberFormat="0" applyFill="0" applyBorder="0" applyAlignment="0" applyProtection="0"/>
  </cellStyleXfs>
  <cellXfs count="823">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0" fontId="0" fillId="0" borderId="0" xfId="0" applyAlignment="1">
      <alignment vertical="center"/>
    </xf>
    <xf numFmtId="0" fontId="4" fillId="0" borderId="0" xfId="0" applyFont="1"/>
    <xf numFmtId="0" fontId="0" fillId="0" borderId="0" xfId="0" applyAlignment="1">
      <alignment horizontal="center"/>
    </xf>
    <xf numFmtId="0" fontId="11" fillId="0" borderId="0" xfId="0" applyFont="1" applyAlignment="1">
      <alignment horizontal="center" vertical="center"/>
    </xf>
    <xf numFmtId="0" fontId="14" fillId="10" borderId="56" xfId="0" applyFont="1" applyFill="1" applyBorder="1" applyAlignment="1">
      <alignment horizontal="center" vertical="center" wrapText="1"/>
    </xf>
    <xf numFmtId="0" fontId="14" fillId="10" borderId="53" xfId="0" applyFont="1" applyFill="1" applyBorder="1" applyAlignment="1">
      <alignment horizontal="center" vertical="center" wrapText="1"/>
    </xf>
    <xf numFmtId="0" fontId="14" fillId="10" borderId="41" xfId="0" applyFont="1" applyFill="1" applyBorder="1" applyAlignment="1">
      <alignment horizontal="center" vertical="center"/>
    </xf>
    <xf numFmtId="0" fontId="15" fillId="0" borderId="53" xfId="0" applyFont="1" applyBorder="1" applyAlignment="1">
      <alignment horizontal="center" vertical="center"/>
    </xf>
    <xf numFmtId="0" fontId="16" fillId="0" borderId="8" xfId="0" applyFont="1" applyBorder="1" applyAlignment="1">
      <alignment horizontal="center" vertical="center"/>
    </xf>
    <xf numFmtId="0" fontId="16" fillId="0" borderId="8" xfId="0" applyFont="1" applyBorder="1" applyAlignment="1">
      <alignment horizontal="center" vertical="center" wrapText="1"/>
    </xf>
    <xf numFmtId="0" fontId="15" fillId="0" borderId="57" xfId="0" applyFont="1" applyBorder="1" applyAlignment="1">
      <alignment horizontal="center" vertical="center"/>
    </xf>
    <xf numFmtId="0" fontId="16" fillId="0" borderId="5" xfId="0" applyFont="1" applyBorder="1" applyAlignment="1">
      <alignment horizontal="center" vertical="center"/>
    </xf>
    <xf numFmtId="0" fontId="16" fillId="0" borderId="5" xfId="0" applyFont="1" applyBorder="1" applyAlignment="1">
      <alignment horizontal="center" vertical="center" wrapText="1"/>
    </xf>
    <xf numFmtId="0" fontId="17" fillId="0" borderId="0" xfId="0" applyFont="1" applyAlignment="1">
      <alignment vertical="center"/>
    </xf>
    <xf numFmtId="0" fontId="17" fillId="0" borderId="0" xfId="0" applyFont="1"/>
    <xf numFmtId="0" fontId="18" fillId="0" borderId="0" xfId="0" applyFont="1" applyAlignment="1">
      <alignment vertical="center"/>
    </xf>
    <xf numFmtId="0" fontId="14" fillId="10" borderId="8" xfId="0" applyFont="1" applyFill="1" applyBorder="1" applyAlignment="1">
      <alignment horizontal="center" vertical="center"/>
    </xf>
    <xf numFmtId="0" fontId="15" fillId="0" borderId="56" xfId="0" applyFont="1" applyBorder="1" applyAlignment="1">
      <alignment horizontal="center" vertical="center"/>
    </xf>
    <xf numFmtId="0" fontId="16" fillId="0" borderId="41" xfId="0" applyFont="1" applyBorder="1" applyAlignment="1">
      <alignment horizontal="center" vertical="center"/>
    </xf>
    <xf numFmtId="0" fontId="15" fillId="0" borderId="52" xfId="0" applyFont="1" applyBorder="1" applyAlignment="1">
      <alignment horizontal="center" vertical="center"/>
    </xf>
    <xf numFmtId="0" fontId="16" fillId="0" borderId="3" xfId="0" applyFont="1" applyBorder="1" applyAlignment="1">
      <alignment horizontal="center" vertical="center"/>
    </xf>
    <xf numFmtId="49" fontId="16" fillId="0" borderId="8"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3" xfId="0" applyNumberFormat="1" applyFont="1" applyBorder="1" applyAlignment="1">
      <alignment horizontal="center" vertical="center"/>
    </xf>
    <xf numFmtId="0" fontId="16" fillId="0" borderId="53" xfId="0" applyFont="1" applyBorder="1" applyAlignment="1">
      <alignment horizontal="center" vertical="center"/>
    </xf>
    <xf numFmtId="0" fontId="16" fillId="0" borderId="7" xfId="0" applyFont="1" applyBorder="1" applyAlignment="1">
      <alignment horizontal="center" vertical="center"/>
    </xf>
    <xf numFmtId="0" fontId="16" fillId="11" borderId="3" xfId="0" applyFont="1" applyFill="1" applyBorder="1" applyAlignment="1">
      <alignment horizontal="center" vertical="center"/>
    </xf>
    <xf numFmtId="0" fontId="14" fillId="10" borderId="56" xfId="0" applyFont="1" applyFill="1" applyBorder="1" applyAlignment="1">
      <alignment horizontal="center" vertical="center"/>
    </xf>
    <xf numFmtId="0" fontId="14" fillId="10" borderId="53" xfId="0" applyFont="1" applyFill="1" applyBorder="1" applyAlignment="1">
      <alignment horizontal="center" vertical="center"/>
    </xf>
    <xf numFmtId="0" fontId="16" fillId="0" borderId="52" xfId="0" applyFont="1" applyBorder="1" applyAlignment="1">
      <alignment horizontal="center" vertical="center"/>
    </xf>
    <xf numFmtId="0" fontId="16" fillId="0" borderId="3" xfId="0" applyFont="1" applyBorder="1" applyAlignment="1">
      <alignment horizontal="center" vertical="center" wrapText="1"/>
    </xf>
    <xf numFmtId="0" fontId="16" fillId="0" borderId="3" xfId="0" applyFont="1" applyBorder="1" applyAlignment="1">
      <alignment horizontal="center" vertical="center" shrinkToFit="1"/>
    </xf>
    <xf numFmtId="0" fontId="16" fillId="0" borderId="57" xfId="0" applyFont="1" applyBorder="1" applyAlignment="1">
      <alignment horizontal="center" vertical="center"/>
    </xf>
    <xf numFmtId="0" fontId="16" fillId="0" borderId="52" xfId="0" applyFont="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 fillId="0" borderId="0" xfId="0" applyFont="1" applyAlignment="1">
      <alignment vertical="center"/>
    </xf>
    <xf numFmtId="0" fontId="19" fillId="0" borderId="0" xfId="0" applyFont="1" applyAlignment="1">
      <alignment horizontal="center"/>
    </xf>
    <xf numFmtId="0" fontId="16" fillId="12" borderId="8" xfId="0" applyFont="1" applyFill="1" applyBorder="1" applyAlignment="1">
      <alignment horizontal="center" vertical="center"/>
    </xf>
    <xf numFmtId="0" fontId="16" fillId="12" borderId="8" xfId="0" applyFont="1" applyFill="1" applyBorder="1" applyAlignment="1">
      <alignment horizontal="center" vertical="center" wrapText="1"/>
    </xf>
    <xf numFmtId="0" fontId="16" fillId="12" borderId="5" xfId="0" applyFont="1" applyFill="1" applyBorder="1" applyAlignment="1">
      <alignment horizontal="center" vertical="center"/>
    </xf>
    <xf numFmtId="0" fontId="16" fillId="12" borderId="3" xfId="0" applyFont="1" applyFill="1" applyBorder="1" applyAlignment="1">
      <alignment horizontal="center" vertical="center"/>
    </xf>
    <xf numFmtId="0" fontId="12" fillId="0" borderId="0" xfId="2" applyFont="1" applyProtection="1">
      <protection hidden="1"/>
    </xf>
    <xf numFmtId="0" fontId="12" fillId="0" borderId="0" xfId="2" applyFont="1" applyAlignment="1" applyProtection="1">
      <alignment horizontal="center" vertical="center" wrapText="1"/>
      <protection hidden="1"/>
    </xf>
    <xf numFmtId="0" fontId="25" fillId="2" borderId="21" xfId="2" applyFont="1" applyFill="1" applyBorder="1" applyAlignment="1" applyProtection="1">
      <alignment horizontal="center" vertical="center"/>
      <protection hidden="1"/>
    </xf>
    <xf numFmtId="0" fontId="12" fillId="0" borderId="0" xfId="2" applyFont="1" applyAlignment="1" applyProtection="1">
      <alignment horizontal="center" vertical="center"/>
      <protection hidden="1"/>
    </xf>
    <xf numFmtId="0" fontId="25" fillId="15" borderId="21" xfId="2" applyFont="1" applyFill="1" applyBorder="1" applyAlignment="1" applyProtection="1">
      <alignment horizontal="center" vertical="center"/>
      <protection hidden="1"/>
    </xf>
    <xf numFmtId="0" fontId="25" fillId="0" borderId="21" xfId="2" applyFont="1" applyBorder="1" applyAlignment="1" applyProtection="1">
      <alignment horizontal="center" vertical="center"/>
      <protection hidden="1"/>
    </xf>
    <xf numFmtId="0" fontId="12" fillId="0" borderId="0" xfId="2" applyFont="1" applyAlignment="1" applyProtection="1">
      <alignment horizontal="left" vertical="center" indent="1"/>
      <protection hidden="1"/>
    </xf>
    <xf numFmtId="0" fontId="29" fillId="0" borderId="0" xfId="2" applyFont="1" applyAlignment="1" applyProtection="1">
      <alignment horizontal="left" vertical="center" indent="1"/>
      <protection hidden="1"/>
    </xf>
    <xf numFmtId="0" fontId="30" fillId="0" borderId="0" xfId="2" applyFont="1" applyAlignment="1" applyProtection="1">
      <alignment horizontal="center" vertical="center"/>
      <protection hidden="1"/>
    </xf>
    <xf numFmtId="2" fontId="12" fillId="0" borderId="0" xfId="2" applyNumberFormat="1" applyFont="1" applyAlignment="1" applyProtection="1">
      <alignment horizontal="center" vertical="center"/>
      <protection hidden="1"/>
    </xf>
    <xf numFmtId="0" fontId="28" fillId="0" borderId="0" xfId="2" applyFont="1" applyAlignment="1" applyProtection="1">
      <alignment horizontal="center" vertical="center"/>
      <protection hidden="1"/>
    </xf>
    <xf numFmtId="0" fontId="25" fillId="0" borderId="0" xfId="2" applyFont="1" applyProtection="1">
      <protection hidden="1"/>
    </xf>
    <xf numFmtId="0" fontId="36" fillId="0" borderId="0" xfId="0" applyFont="1" applyAlignment="1">
      <alignment horizontal="center" vertical="center"/>
    </xf>
    <xf numFmtId="0" fontId="16" fillId="0" borderId="0" xfId="0" applyFont="1" applyAlignment="1" applyProtection="1">
      <alignment horizontal="left" vertical="center" shrinkToFit="1"/>
      <protection hidden="1"/>
    </xf>
    <xf numFmtId="0" fontId="16" fillId="16" borderId="96" xfId="0" applyFont="1" applyFill="1" applyBorder="1" applyAlignment="1">
      <alignment horizontal="left" vertical="center" shrinkToFit="1"/>
    </xf>
    <xf numFmtId="0" fontId="16" fillId="0" borderId="96" xfId="0" applyFont="1" applyBorder="1" applyAlignment="1">
      <alignment horizontal="left" vertical="center" shrinkToFit="1"/>
    </xf>
    <xf numFmtId="0" fontId="39" fillId="17" borderId="97" xfId="0" applyFont="1" applyFill="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pplyProtection="1">
      <alignment horizontal="left" vertical="center" shrinkToFit="1"/>
      <protection hidden="1"/>
    </xf>
    <xf numFmtId="0" fontId="16" fillId="16" borderId="98" xfId="0" applyFont="1" applyFill="1" applyBorder="1" applyAlignment="1">
      <alignment horizontal="center" vertical="center"/>
    </xf>
    <xf numFmtId="0" fontId="16" fillId="0" borderId="98" xfId="0" applyFont="1" applyBorder="1" applyAlignment="1">
      <alignment horizontal="center" vertical="center"/>
    </xf>
    <xf numFmtId="0" fontId="39" fillId="17" borderId="103" xfId="0" applyFont="1" applyFill="1" applyBorder="1" applyAlignment="1">
      <alignment horizontal="center" vertical="center"/>
    </xf>
    <xf numFmtId="0" fontId="39" fillId="17" borderId="104" xfId="0" applyFont="1" applyFill="1" applyBorder="1" applyAlignment="1">
      <alignment horizontal="center" vertical="center"/>
    </xf>
    <xf numFmtId="0" fontId="16" fillId="0" borderId="100" xfId="0" applyFont="1" applyBorder="1" applyAlignment="1">
      <alignment horizontal="center" vertical="center"/>
    </xf>
    <xf numFmtId="0" fontId="16" fillId="0" borderId="101" xfId="0" applyFont="1" applyBorder="1" applyAlignment="1">
      <alignment horizontal="left" vertical="center" shrinkToFit="1"/>
    </xf>
    <xf numFmtId="0" fontId="18" fillId="0" borderId="0" xfId="0" applyFont="1" applyAlignment="1">
      <alignment horizontal="center" vertical="center"/>
    </xf>
    <xf numFmtId="0" fontId="36" fillId="7" borderId="1" xfId="0" applyFont="1" applyFill="1" applyBorder="1" applyAlignment="1">
      <alignment horizontal="center" vertical="center"/>
    </xf>
    <xf numFmtId="0" fontId="13" fillId="2" borderId="1" xfId="0" applyFont="1" applyFill="1" applyBorder="1" applyAlignment="1">
      <alignment horizontal="center" vertical="center"/>
    </xf>
    <xf numFmtId="0" fontId="35" fillId="2" borderId="1" xfId="0" applyFont="1" applyFill="1" applyBorder="1" applyAlignment="1">
      <alignment horizontal="center" vertical="center"/>
    </xf>
    <xf numFmtId="0" fontId="40" fillId="2" borderId="3" xfId="0" applyFont="1" applyFill="1" applyBorder="1" applyAlignment="1" applyProtection="1">
      <alignment horizontal="center" vertical="center"/>
      <protection locked="0" hidden="1"/>
    </xf>
    <xf numFmtId="14" fontId="40" fillId="2" borderId="3" xfId="0" applyNumberFormat="1" applyFont="1" applyFill="1" applyBorder="1" applyAlignment="1" applyProtection="1">
      <alignment horizontal="center" vertical="center"/>
      <protection locked="0" hidden="1"/>
    </xf>
    <xf numFmtId="0" fontId="16" fillId="0" borderId="0" xfId="0" applyFont="1" applyAlignment="1" applyProtection="1">
      <alignment horizontal="left" vertical="center" shrinkToFit="1"/>
      <protection locked="0" hidden="1"/>
    </xf>
    <xf numFmtId="0" fontId="16" fillId="0" borderId="7" xfId="0" applyFont="1" applyBorder="1" applyAlignment="1" applyProtection="1">
      <alignment horizontal="left" vertical="center" shrinkToFit="1"/>
      <protection locked="0" hidden="1"/>
    </xf>
    <xf numFmtId="0" fontId="16" fillId="0" borderId="0" xfId="0" applyFont="1" applyAlignment="1" applyProtection="1">
      <alignment horizontal="center" vertical="center"/>
      <protection locked="0" hidden="1"/>
    </xf>
    <xf numFmtId="0" fontId="16" fillId="0" borderId="5" xfId="0" applyFont="1" applyBorder="1" applyAlignment="1" applyProtection="1">
      <alignment horizontal="center" vertical="center" shrinkToFit="1"/>
      <protection locked="0" hidden="1"/>
    </xf>
    <xf numFmtId="1" fontId="16" fillId="0" borderId="0" xfId="0" applyNumberFormat="1" applyFont="1" applyAlignment="1" applyProtection="1">
      <alignment horizontal="center" vertical="center"/>
      <protection locked="0" hidden="1"/>
    </xf>
    <xf numFmtId="164" fontId="16" fillId="0" borderId="0" xfId="0" applyNumberFormat="1" applyFont="1" applyAlignment="1" applyProtection="1">
      <alignment horizontal="center" vertical="center"/>
      <protection locked="0" hidden="1"/>
    </xf>
    <xf numFmtId="164" fontId="16" fillId="0" borderId="5" xfId="0" applyNumberFormat="1" applyFont="1" applyBorder="1" applyAlignment="1" applyProtection="1">
      <alignment horizontal="center" vertical="center" shrinkToFit="1"/>
      <protection locked="0" hidden="1"/>
    </xf>
    <xf numFmtId="0" fontId="16" fillId="0" borderId="7" xfId="0" applyFont="1" applyBorder="1" applyAlignment="1" applyProtection="1">
      <alignment horizontal="center" vertical="center"/>
      <protection locked="0" hidden="1"/>
    </xf>
    <xf numFmtId="0" fontId="16" fillId="0" borderId="8" xfId="0" applyFont="1" applyBorder="1" applyAlignment="1" applyProtection="1">
      <alignment horizontal="center" vertical="center" shrinkToFit="1"/>
      <protection locked="0" hidden="1"/>
    </xf>
    <xf numFmtId="0" fontId="16" fillId="16" borderId="96" xfId="0" applyFont="1" applyFill="1" applyBorder="1" applyAlignment="1" applyProtection="1">
      <alignment horizontal="left" vertical="center" shrinkToFit="1"/>
      <protection locked="0" hidden="1"/>
    </xf>
    <xf numFmtId="0" fontId="16" fillId="0" borderId="96" xfId="0" applyFont="1" applyBorder="1" applyAlignment="1" applyProtection="1">
      <alignment horizontal="left" vertical="center" shrinkToFit="1"/>
      <protection locked="0" hidden="1"/>
    </xf>
    <xf numFmtId="0" fontId="16" fillId="0" borderId="101" xfId="0" applyFont="1" applyBorder="1" applyAlignment="1" applyProtection="1">
      <alignment horizontal="left" vertical="center" shrinkToFit="1"/>
      <protection locked="0" hidden="1"/>
    </xf>
    <xf numFmtId="0" fontId="16" fillId="16" borderId="96" xfId="0" applyFont="1" applyFill="1" applyBorder="1" applyAlignment="1" applyProtection="1">
      <alignment horizontal="center" vertical="center"/>
      <protection locked="0" hidden="1"/>
    </xf>
    <xf numFmtId="0" fontId="16" fillId="16" borderId="99" xfId="0" applyFont="1" applyFill="1" applyBorder="1" applyAlignment="1" applyProtection="1">
      <alignment horizontal="center" vertical="center" shrinkToFit="1"/>
      <protection locked="0" hidden="1"/>
    </xf>
    <xf numFmtId="0" fontId="16" fillId="0" borderId="96" xfId="0" applyFont="1" applyBorder="1" applyAlignment="1" applyProtection="1">
      <alignment horizontal="center" vertical="center"/>
      <protection locked="0" hidden="1"/>
    </xf>
    <xf numFmtId="1" fontId="16" fillId="0" borderId="96" xfId="0" applyNumberFormat="1" applyFont="1" applyBorder="1" applyAlignment="1" applyProtection="1">
      <alignment horizontal="center" vertical="center"/>
      <protection locked="0" hidden="1"/>
    </xf>
    <xf numFmtId="164" fontId="16" fillId="0" borderId="96" xfId="0" applyNumberFormat="1" applyFont="1" applyBorder="1" applyAlignment="1" applyProtection="1">
      <alignment horizontal="center" vertical="center"/>
      <protection locked="0" hidden="1"/>
    </xf>
    <xf numFmtId="164" fontId="16" fillId="0" borderId="99" xfId="0" applyNumberFormat="1" applyFont="1" applyBorder="1" applyAlignment="1" applyProtection="1">
      <alignment horizontal="center" vertical="center" shrinkToFit="1"/>
      <protection locked="0" hidden="1"/>
    </xf>
    <xf numFmtId="0" fontId="16" fillId="0" borderId="101" xfId="0" applyFont="1" applyBorder="1" applyAlignment="1" applyProtection="1">
      <alignment horizontal="center" vertical="center"/>
      <protection locked="0" hidden="1"/>
    </xf>
    <xf numFmtId="0" fontId="16" fillId="0" borderId="102" xfId="0" applyFont="1" applyBorder="1" applyAlignment="1" applyProtection="1">
      <alignment horizontal="center" vertical="center" shrinkToFit="1"/>
      <protection locked="0" hidden="1"/>
    </xf>
    <xf numFmtId="0" fontId="36" fillId="0" borderId="3" xfId="0" applyFont="1" applyBorder="1" applyAlignment="1" applyProtection="1">
      <alignment horizontal="center" vertical="center"/>
      <protection locked="0" hidden="1"/>
    </xf>
    <xf numFmtId="0" fontId="15" fillId="17" borderId="4" xfId="0" applyFont="1" applyFill="1" applyBorder="1" applyAlignment="1">
      <alignment horizontal="center" vertical="center"/>
    </xf>
    <xf numFmtId="0" fontId="15" fillId="17" borderId="0" xfId="0" applyFont="1" applyFill="1" applyAlignment="1">
      <alignment horizontal="center" vertical="center"/>
    </xf>
    <xf numFmtId="0" fontId="15" fillId="17" borderId="5" xfId="0" applyFont="1" applyFill="1" applyBorder="1" applyAlignment="1">
      <alignment horizontal="center" vertical="center"/>
    </xf>
    <xf numFmtId="0" fontId="36" fillId="0" borderId="0" xfId="0" applyFont="1" applyAlignment="1">
      <alignment wrapText="1"/>
    </xf>
    <xf numFmtId="0" fontId="37" fillId="3" borderId="52" xfId="0" applyFont="1" applyFill="1" applyBorder="1" applyAlignment="1">
      <alignment horizontal="center" wrapText="1"/>
    </xf>
    <xf numFmtId="0" fontId="18" fillId="0" borderId="0" xfId="0" applyFont="1" applyAlignment="1">
      <alignment wrapText="1"/>
    </xf>
    <xf numFmtId="0" fontId="32" fillId="0" borderId="0" xfId="2" applyFont="1" applyProtection="1">
      <protection hidden="1"/>
    </xf>
    <xf numFmtId="0" fontId="42" fillId="0" borderId="0" xfId="0" applyFont="1" applyAlignment="1">
      <alignment wrapText="1"/>
    </xf>
    <xf numFmtId="0" fontId="36" fillId="0" borderId="0" xfId="0" applyFont="1" applyAlignment="1">
      <alignment vertical="center" wrapText="1"/>
    </xf>
    <xf numFmtId="164" fontId="16" fillId="0" borderId="7" xfId="0" applyNumberFormat="1" applyFont="1" applyBorder="1" applyAlignment="1" applyProtection="1">
      <alignment horizontal="center" vertical="center"/>
      <protection locked="0" hidden="1"/>
    </xf>
    <xf numFmtId="164" fontId="16" fillId="16" borderId="96" xfId="0" applyNumberFormat="1" applyFont="1" applyFill="1" applyBorder="1" applyAlignment="1" applyProtection="1">
      <alignment horizontal="center" vertical="center"/>
      <protection locked="0" hidden="1"/>
    </xf>
    <xf numFmtId="164" fontId="16" fillId="0" borderId="101" xfId="0" applyNumberFormat="1" applyFont="1" applyBorder="1" applyAlignment="1" applyProtection="1">
      <alignment horizontal="center" vertical="center"/>
      <protection locked="0" hidden="1"/>
    </xf>
    <xf numFmtId="0" fontId="5" fillId="0" borderId="0" xfId="0" applyFont="1" applyAlignment="1" applyProtection="1">
      <alignment horizontal="center" vertical="center" shrinkToFit="1"/>
      <protection hidden="1"/>
    </xf>
    <xf numFmtId="0" fontId="2" fillId="0" borderId="0" xfId="0" applyFont="1" applyAlignment="1" applyProtection="1">
      <alignment horizontal="center" vertical="center" shrinkToFit="1"/>
      <protection hidden="1"/>
    </xf>
    <xf numFmtId="0" fontId="5" fillId="6" borderId="1" xfId="0" applyFont="1" applyFill="1" applyBorder="1" applyAlignment="1" applyProtection="1">
      <alignment horizontal="center" vertical="center" shrinkToFit="1"/>
      <protection hidden="1"/>
    </xf>
    <xf numFmtId="0" fontId="5" fillId="3" borderId="3" xfId="0" applyFont="1" applyFill="1" applyBorder="1" applyAlignment="1" applyProtection="1">
      <alignment horizontal="center" vertical="center" shrinkToFit="1"/>
      <protection locked="0"/>
    </xf>
    <xf numFmtId="0" fontId="5" fillId="6" borderId="21" xfId="0" applyFont="1" applyFill="1" applyBorder="1" applyAlignment="1" applyProtection="1">
      <alignment horizontal="center" vertical="center" shrinkToFit="1"/>
      <protection hidden="1"/>
    </xf>
    <xf numFmtId="0" fontId="5" fillId="0" borderId="21" xfId="0" applyFont="1" applyBorder="1" applyAlignment="1" applyProtection="1">
      <alignment horizontal="center" vertical="center" shrinkToFit="1"/>
      <protection locked="0"/>
    </xf>
    <xf numFmtId="164" fontId="5" fillId="0" borderId="21" xfId="0" applyNumberFormat="1" applyFont="1" applyBorder="1" applyAlignment="1" applyProtection="1">
      <alignment horizontal="center" vertical="center" shrinkToFit="1"/>
      <protection hidden="1"/>
    </xf>
    <xf numFmtId="1" fontId="5" fillId="0" borderId="21" xfId="0" applyNumberFormat="1" applyFont="1" applyBorder="1" applyAlignment="1" applyProtection="1">
      <alignment horizontal="center" vertical="center" shrinkToFit="1"/>
      <protection locked="0"/>
    </xf>
    <xf numFmtId="1" fontId="5" fillId="0" borderId="21" xfId="0" applyNumberFormat="1" applyFont="1" applyBorder="1" applyAlignment="1" applyProtection="1">
      <alignment horizontal="center" vertical="center" shrinkToFit="1"/>
      <protection hidden="1"/>
    </xf>
    <xf numFmtId="0" fontId="9" fillId="0" borderId="2" xfId="0" applyFont="1" applyBorder="1" applyAlignment="1">
      <alignment horizontal="center" vertical="center"/>
    </xf>
    <xf numFmtId="0" fontId="46" fillId="0" borderId="0" xfId="5" applyAlignment="1">
      <alignment horizontal="center"/>
    </xf>
    <xf numFmtId="0" fontId="44" fillId="0" borderId="108" xfId="0" applyFont="1" applyBorder="1" applyAlignment="1">
      <alignment horizontal="center"/>
    </xf>
    <xf numFmtId="0" fontId="44" fillId="0" borderId="109" xfId="0" applyFont="1" applyBorder="1" applyAlignment="1">
      <alignment horizontal="center"/>
    </xf>
    <xf numFmtId="0" fontId="0" fillId="0" borderId="106" xfId="0" applyBorder="1" applyAlignment="1">
      <alignment horizontal="center"/>
    </xf>
    <xf numFmtId="0" fontId="0" fillId="0" borderId="107"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7" fillId="0" borderId="2" xfId="0" applyFont="1" applyBorder="1" applyAlignment="1">
      <alignment horizontal="center" vertical="center"/>
    </xf>
    <xf numFmtId="0" fontId="5" fillId="0" borderId="2" xfId="0" applyFont="1" applyBorder="1" applyAlignment="1">
      <alignment horizontal="right" vertical="center"/>
    </xf>
    <xf numFmtId="0" fontId="7" fillId="18" borderId="2" xfId="0" applyFont="1" applyFill="1" applyBorder="1" applyAlignment="1">
      <alignment horizontal="center" vertical="center"/>
    </xf>
    <xf numFmtId="0" fontId="5" fillId="18" borderId="2" xfId="0" applyFont="1" applyFill="1" applyBorder="1" applyAlignment="1">
      <alignment horizontal="right" vertical="center"/>
    </xf>
    <xf numFmtId="0" fontId="8" fillId="18" borderId="2" xfId="0" applyFont="1" applyFill="1" applyBorder="1" applyAlignment="1">
      <alignment horizontal="center" vertical="center"/>
    </xf>
    <xf numFmtId="0" fontId="5" fillId="0" borderId="2" xfId="0" applyFont="1" applyBorder="1" applyAlignment="1">
      <alignment horizontal="center" vertical="center"/>
    </xf>
    <xf numFmtId="0" fontId="5" fillId="8" borderId="31"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10"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0" borderId="45" xfId="0" applyFont="1" applyBorder="1" applyAlignment="1">
      <alignment horizontal="center" vertical="center"/>
    </xf>
    <xf numFmtId="0" fontId="5" fillId="18" borderId="2" xfId="0" applyFont="1" applyFill="1" applyBorder="1" applyAlignment="1">
      <alignment horizontal="center" vertical="center"/>
    </xf>
    <xf numFmtId="0" fontId="11" fillId="18" borderId="0" xfId="0" applyFont="1" applyFill="1" applyAlignment="1">
      <alignment horizontal="center" vertical="center"/>
    </xf>
    <xf numFmtId="0" fontId="5" fillId="8" borderId="32" xfId="0" applyFont="1" applyFill="1" applyBorder="1" applyAlignment="1">
      <alignment horizontal="center" vertical="center"/>
    </xf>
    <xf numFmtId="0" fontId="48" fillId="8" borderId="13" xfId="0" applyFont="1" applyFill="1" applyBorder="1" applyAlignment="1">
      <alignment horizontal="center" vertical="center" wrapText="1"/>
    </xf>
    <xf numFmtId="0" fontId="48" fillId="8" borderId="19" xfId="0" applyFont="1" applyFill="1" applyBorder="1" applyAlignment="1">
      <alignment horizontal="center" vertical="center" wrapText="1"/>
    </xf>
    <xf numFmtId="0" fontId="51" fillId="7" borderId="7" xfId="0" applyFont="1" applyFill="1" applyBorder="1" applyAlignment="1" applyProtection="1">
      <alignment horizontal="center" vertical="center" wrapText="1"/>
      <protection locked="0"/>
    </xf>
    <xf numFmtId="0" fontId="4" fillId="0" borderId="23" xfId="0" applyFont="1" applyBorder="1" applyAlignment="1">
      <alignment horizontal="center" vertical="center" wrapText="1"/>
    </xf>
    <xf numFmtId="0" fontId="4" fillId="0" borderId="21" xfId="0" applyFont="1" applyBorder="1" applyAlignment="1" applyProtection="1">
      <alignment vertical="center" shrinkToFit="1"/>
      <protection locked="0"/>
    </xf>
    <xf numFmtId="0" fontId="4" fillId="0" borderId="23" xfId="0" applyFont="1" applyBorder="1" applyAlignment="1" applyProtection="1">
      <alignment horizontal="center" vertical="center" shrinkToFit="1"/>
      <protection locked="0"/>
    </xf>
    <xf numFmtId="0" fontId="5" fillId="2" borderId="31" xfId="0" applyFont="1" applyFill="1" applyBorder="1" applyAlignment="1">
      <alignment horizontal="center" vertical="center"/>
    </xf>
    <xf numFmtId="0" fontId="5" fillId="2" borderId="9" xfId="0" applyFont="1" applyFill="1" applyBorder="1" applyAlignment="1">
      <alignment horizontal="center" vertical="center"/>
    </xf>
    <xf numFmtId="0" fontId="50" fillId="7" borderId="16" xfId="0" applyFont="1" applyFill="1" applyBorder="1" applyAlignment="1" applyProtection="1">
      <alignment horizontal="center" vertical="center" wrapText="1"/>
      <protection locked="0"/>
    </xf>
    <xf numFmtId="0" fontId="50" fillId="7" borderId="18" xfId="0" applyFont="1" applyFill="1" applyBorder="1" applyAlignment="1" applyProtection="1">
      <alignment horizontal="center" vertical="center" wrapText="1"/>
      <protection locked="0"/>
    </xf>
    <xf numFmtId="0" fontId="4" fillId="0" borderId="105" xfId="0" applyFont="1" applyBorder="1" applyAlignment="1" applyProtection="1">
      <alignment horizontal="center" vertical="center" shrinkToFit="1"/>
      <protection locked="0"/>
    </xf>
    <xf numFmtId="0" fontId="5" fillId="0" borderId="54" xfId="0" applyFont="1" applyBorder="1" applyAlignment="1">
      <alignment horizontal="center" vertical="center"/>
    </xf>
    <xf numFmtId="0" fontId="4" fillId="0" borderId="37" xfId="0" applyFont="1" applyBorder="1" applyAlignment="1" applyProtection="1">
      <alignment vertical="center" shrinkToFit="1"/>
      <protection locked="0"/>
    </xf>
    <xf numFmtId="0" fontId="4" fillId="0" borderId="14" xfId="0" applyFont="1" applyBorder="1" applyAlignment="1">
      <alignment horizontal="center" vertical="center" wrapText="1"/>
    </xf>
    <xf numFmtId="0" fontId="4" fillId="0" borderId="38" xfId="0" applyFont="1" applyBorder="1" applyAlignment="1" applyProtection="1">
      <alignment horizontal="center" vertical="center" shrinkToFit="1"/>
      <protection locked="0"/>
    </xf>
    <xf numFmtId="0" fontId="5" fillId="0" borderId="55" xfId="0" applyFont="1" applyBorder="1" applyAlignment="1">
      <alignment horizontal="center" vertical="center"/>
    </xf>
    <xf numFmtId="0" fontId="4" fillId="0" borderId="26" xfId="0" applyFont="1" applyBorder="1" applyAlignment="1" applyProtection="1">
      <alignment vertical="center" shrinkToFit="1"/>
      <protection locked="0"/>
    </xf>
    <xf numFmtId="0" fontId="4" fillId="0" borderId="17" xfId="0" applyFont="1" applyBorder="1" applyAlignment="1">
      <alignment horizontal="center" vertical="center" wrapText="1"/>
    </xf>
    <xf numFmtId="2" fontId="4" fillId="0" borderId="13" xfId="0" applyNumberFormat="1" applyFont="1" applyBorder="1" applyAlignment="1" applyProtection="1">
      <alignment horizontal="center" vertical="center" shrinkToFit="1"/>
      <protection locked="0"/>
    </xf>
    <xf numFmtId="2" fontId="4" fillId="0" borderId="21" xfId="0" applyNumberFormat="1" applyFont="1" applyBorder="1" applyAlignment="1" applyProtection="1">
      <alignment horizontal="center" vertical="center" shrinkToFit="1"/>
      <protection locked="0"/>
    </xf>
    <xf numFmtId="2" fontId="4" fillId="0" borderId="26" xfId="0" applyNumberFormat="1" applyFont="1" applyBorder="1" applyAlignment="1" applyProtection="1">
      <alignment horizontal="center" vertical="center" shrinkToFit="1"/>
      <protection locked="0"/>
    </xf>
    <xf numFmtId="1" fontId="4" fillId="0" borderId="37" xfId="0" applyNumberFormat="1" applyFont="1" applyBorder="1" applyAlignment="1" applyProtection="1">
      <alignment horizontal="center" vertical="center"/>
      <protection locked="0"/>
    </xf>
    <xf numFmtId="1" fontId="4" fillId="0" borderId="21" xfId="0" applyNumberFormat="1" applyFont="1" applyBorder="1" applyAlignment="1" applyProtection="1">
      <alignment horizontal="center" vertical="center"/>
      <protection locked="0"/>
    </xf>
    <xf numFmtId="1" fontId="4" fillId="0" borderId="26" xfId="0" applyNumberFormat="1" applyFont="1" applyBorder="1" applyAlignment="1" applyProtection="1">
      <alignment horizontal="center" vertical="center"/>
      <protection locked="0"/>
    </xf>
    <xf numFmtId="1" fontId="4" fillId="0" borderId="44" xfId="0" applyNumberFormat="1" applyFont="1" applyBorder="1" applyAlignment="1" applyProtection="1">
      <alignment horizontal="center" vertical="center" shrinkToFit="1"/>
      <protection locked="0"/>
    </xf>
    <xf numFmtId="1" fontId="4" fillId="0" borderId="47" xfId="0" applyNumberFormat="1" applyFont="1" applyBorder="1" applyAlignment="1" applyProtection="1">
      <alignment horizontal="center" vertical="center" shrinkToFit="1"/>
      <protection locked="0"/>
    </xf>
    <xf numFmtId="1" fontId="4" fillId="0" borderId="8" xfId="0" applyNumberFormat="1" applyFont="1" applyBorder="1" applyAlignment="1" applyProtection="1">
      <alignment horizontal="center" vertical="center" shrinkToFit="1"/>
      <protection locked="0"/>
    </xf>
    <xf numFmtId="0" fontId="51" fillId="7" borderId="9" xfId="0" applyFont="1" applyFill="1" applyBorder="1" applyAlignment="1" applyProtection="1">
      <alignment horizontal="center" vertical="center" wrapText="1"/>
      <protection locked="0"/>
    </xf>
    <xf numFmtId="0" fontId="64" fillId="0" borderId="114" xfId="0" applyFont="1" applyBorder="1" applyAlignment="1" applyProtection="1">
      <alignment horizontal="center" vertical="center" shrinkToFit="1"/>
      <protection locked="0"/>
    </xf>
    <xf numFmtId="0" fontId="11" fillId="0" borderId="0" xfId="0" applyFont="1"/>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18" borderId="0" xfId="0" applyFont="1" applyFill="1" applyAlignment="1" applyProtection="1">
      <alignment horizontal="center" vertical="center"/>
      <protection locked="0"/>
    </xf>
    <xf numFmtId="0" fontId="3" fillId="0" borderId="0" xfId="0" applyFont="1" applyAlignment="1" applyProtection="1">
      <alignment horizontal="center" vertical="center"/>
      <protection locked="0"/>
    </xf>
    <xf numFmtId="0" fontId="62" fillId="0" borderId="0" xfId="0" applyFont="1" applyAlignment="1" applyProtection="1">
      <alignment horizontal="center" vertical="center"/>
      <protection locked="0"/>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0" fontId="10" fillId="2" borderId="52" xfId="0" applyFont="1" applyFill="1"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3" fillId="0" borderId="0" xfId="0" applyFont="1" applyAlignment="1" applyProtection="1">
      <alignment horizontal="center" vertical="center"/>
      <protection hidden="1"/>
    </xf>
    <xf numFmtId="0" fontId="67" fillId="8" borderId="3" xfId="0" applyFont="1" applyFill="1" applyBorder="1" applyAlignment="1" applyProtection="1">
      <alignment horizontal="center" vertical="center" wrapText="1"/>
      <protection hidden="1"/>
    </xf>
    <xf numFmtId="0" fontId="62" fillId="0" borderId="0" xfId="0" applyFont="1" applyAlignment="1" applyProtection="1">
      <alignment horizontal="center" vertical="center"/>
      <protection hidden="1"/>
    </xf>
    <xf numFmtId="0" fontId="0" fillId="0" borderId="0" xfId="0" applyProtection="1">
      <protection locked="0"/>
    </xf>
    <xf numFmtId="0" fontId="0" fillId="0" borderId="0" xfId="0" applyAlignment="1" applyProtection="1">
      <alignment horizontal="center"/>
      <protection locked="0"/>
    </xf>
    <xf numFmtId="0" fontId="11" fillId="0" borderId="0" xfId="0" applyFont="1" applyProtection="1">
      <protection locked="0"/>
    </xf>
    <xf numFmtId="0" fontId="56" fillId="0" borderId="0" xfId="0" applyFont="1" applyAlignment="1" applyProtection="1">
      <alignment horizontal="center" vertical="center"/>
      <protection locked="0"/>
    </xf>
    <xf numFmtId="0" fontId="60" fillId="0" borderId="0" xfId="0" applyFont="1" applyAlignment="1" applyProtection="1">
      <alignment horizontal="center" vertical="center"/>
      <protection locked="0"/>
    </xf>
    <xf numFmtId="0" fontId="57" fillId="0" borderId="0" xfId="0" applyFont="1" applyAlignment="1" applyProtection="1">
      <alignment horizontal="left" vertical="center" indent="1"/>
      <protection locked="0"/>
    </xf>
    <xf numFmtId="0" fontId="57" fillId="0" borderId="0" xfId="0" applyFont="1" applyAlignment="1" applyProtection="1">
      <alignment horizontal="center" vertical="center"/>
      <protection locked="0"/>
    </xf>
    <xf numFmtId="0" fontId="62" fillId="0" borderId="0" xfId="0" applyFont="1" applyAlignment="1" applyProtection="1">
      <alignment horizontal="left" vertical="center" indent="1"/>
      <protection locked="0"/>
    </xf>
    <xf numFmtId="0" fontId="62" fillId="0" borderId="0" xfId="0" applyFont="1" applyProtection="1">
      <protection locked="0"/>
    </xf>
    <xf numFmtId="0" fontId="0" fillId="0" borderId="0" xfId="0" applyProtection="1">
      <protection hidden="1"/>
    </xf>
    <xf numFmtId="0" fontId="0" fillId="0" borderId="0" xfId="0" applyAlignment="1" applyProtection="1">
      <alignment horizontal="center"/>
      <protection hidden="1"/>
    </xf>
    <xf numFmtId="0" fontId="1" fillId="0" borderId="0" xfId="0" applyFont="1" applyProtection="1">
      <protection hidden="1"/>
    </xf>
    <xf numFmtId="0" fontId="8" fillId="2" borderId="2" xfId="0" applyFont="1" applyFill="1" applyBorder="1" applyAlignment="1" applyProtection="1">
      <alignment horizontal="center" vertical="center"/>
      <protection hidden="1"/>
    </xf>
    <xf numFmtId="0" fontId="67" fillId="0" borderId="54" xfId="0" applyFont="1" applyBorder="1" applyAlignment="1" applyProtection="1">
      <alignment horizontal="center" vertical="center"/>
      <protection hidden="1"/>
    </xf>
    <xf numFmtId="1" fontId="67" fillId="0" borderId="35" xfId="0" applyNumberFormat="1" applyFont="1" applyBorder="1" applyAlignment="1" applyProtection="1">
      <alignment horizontal="center" vertical="center" wrapText="1" shrinkToFit="1"/>
      <protection hidden="1"/>
    </xf>
    <xf numFmtId="0" fontId="67" fillId="0" borderId="45" xfId="0" applyFont="1" applyBorder="1" applyAlignment="1" applyProtection="1">
      <alignment horizontal="center" vertical="center"/>
      <protection hidden="1"/>
    </xf>
    <xf numFmtId="0" fontId="67" fillId="0" borderId="36" xfId="0" applyFont="1" applyBorder="1" applyAlignment="1" applyProtection="1">
      <alignment horizontal="center" vertical="center"/>
      <protection hidden="1"/>
    </xf>
    <xf numFmtId="0" fontId="67" fillId="0" borderId="48" xfId="0" applyFont="1" applyBorder="1" applyAlignment="1" applyProtection="1">
      <alignment horizontal="center" vertical="center"/>
      <protection hidden="1"/>
    </xf>
    <xf numFmtId="0" fontId="58" fillId="0" borderId="0" xfId="0" applyFont="1" applyAlignment="1" applyProtection="1">
      <alignment horizontal="left" vertical="center"/>
      <protection hidden="1"/>
    </xf>
    <xf numFmtId="0" fontId="59" fillId="0" borderId="0" xfId="0" applyFont="1" applyAlignment="1" applyProtection="1">
      <alignment horizontal="left" vertical="center"/>
      <protection hidden="1"/>
    </xf>
    <xf numFmtId="0" fontId="56" fillId="2" borderId="114" xfId="0" applyFont="1" applyFill="1" applyBorder="1" applyAlignment="1" applyProtection="1">
      <alignment horizontal="center" vertical="center"/>
      <protection hidden="1"/>
    </xf>
    <xf numFmtId="0" fontId="56" fillId="3" borderId="114" xfId="0" applyFont="1" applyFill="1" applyBorder="1" applyAlignment="1" applyProtection="1">
      <alignment horizontal="center" vertical="center"/>
      <protection hidden="1"/>
    </xf>
    <xf numFmtId="49" fontId="57" fillId="0" borderId="0" xfId="0" applyNumberFormat="1" applyFont="1" applyAlignment="1" applyProtection="1">
      <alignment horizontal="center" vertical="center"/>
      <protection hidden="1"/>
    </xf>
    <xf numFmtId="0" fontId="62" fillId="0" borderId="0" xfId="0" applyFont="1" applyProtection="1">
      <protection hidden="1"/>
    </xf>
    <xf numFmtId="0" fontId="25" fillId="0" borderId="0" xfId="0" applyFont="1" applyProtection="1">
      <protection hidden="1"/>
    </xf>
    <xf numFmtId="49" fontId="25" fillId="0" borderId="0" xfId="0" applyNumberFormat="1" applyFont="1" applyAlignment="1" applyProtection="1">
      <alignment horizontal="center"/>
      <protection hidden="1"/>
    </xf>
    <xf numFmtId="0" fontId="56" fillId="0" borderId="0" xfId="0" applyFont="1" applyAlignment="1" applyProtection="1">
      <alignment horizontal="center" vertical="center"/>
      <protection hidden="1"/>
    </xf>
    <xf numFmtId="49" fontId="63" fillId="0" borderId="0" xfId="0" applyNumberFormat="1" applyFont="1" applyAlignment="1" applyProtection="1">
      <alignment horizontal="center" vertical="center"/>
      <protection hidden="1"/>
    </xf>
    <xf numFmtId="0" fontId="62" fillId="0" borderId="0" xfId="0" applyFont="1" applyAlignment="1" applyProtection="1">
      <alignment vertical="center"/>
      <protection hidden="1"/>
    </xf>
    <xf numFmtId="0" fontId="75" fillId="0" borderId="114" xfId="0" applyFont="1" applyBorder="1" applyAlignment="1" applyProtection="1">
      <alignment horizontal="center" vertical="center" shrinkToFit="1"/>
      <protection locked="0"/>
    </xf>
    <xf numFmtId="0" fontId="67" fillId="8" borderId="32" xfId="0" applyFont="1" applyFill="1" applyBorder="1" applyAlignment="1" applyProtection="1">
      <alignment horizontal="center" vertical="center"/>
      <protection hidden="1"/>
    </xf>
    <xf numFmtId="1" fontId="72" fillId="0" borderId="34" xfId="0" applyNumberFormat="1" applyFont="1" applyBorder="1" applyAlignment="1" applyProtection="1">
      <alignment horizontal="center" vertical="center" wrapText="1" shrinkToFit="1"/>
      <protection hidden="1"/>
    </xf>
    <xf numFmtId="0" fontId="67" fillId="8" borderId="1" xfId="0" applyFont="1" applyFill="1" applyBorder="1" applyAlignment="1" applyProtection="1">
      <alignment horizontal="center" vertical="center"/>
      <protection hidden="1"/>
    </xf>
    <xf numFmtId="0" fontId="13" fillId="0" borderId="0" xfId="0" applyFont="1" applyAlignment="1" applyProtection="1">
      <alignment horizontal="center" vertical="center"/>
      <protection locked="0"/>
    </xf>
    <xf numFmtId="1" fontId="72" fillId="0" borderId="16" xfId="0" applyNumberFormat="1" applyFont="1" applyBorder="1" applyAlignment="1" applyProtection="1">
      <alignment horizontal="center" vertical="center" wrapText="1" shrinkToFit="1"/>
      <protection hidden="1"/>
    </xf>
    <xf numFmtId="0" fontId="69" fillId="0" borderId="0" xfId="0" applyFont="1" applyAlignment="1" applyProtection="1">
      <alignment horizontal="center" vertical="center"/>
      <protection locked="0"/>
    </xf>
    <xf numFmtId="2" fontId="0" fillId="0" borderId="0" xfId="0" applyNumberFormat="1" applyAlignment="1" applyProtection="1">
      <alignment vertical="center"/>
      <protection hidden="1"/>
    </xf>
    <xf numFmtId="2" fontId="0" fillId="0" borderId="0" xfId="0" applyNumberFormat="1" applyAlignment="1" applyProtection="1">
      <alignment horizontal="center" vertical="center"/>
      <protection hidden="1"/>
    </xf>
    <xf numFmtId="2" fontId="0" fillId="0" borderId="0" xfId="0" applyNumberFormat="1" applyAlignment="1" applyProtection="1">
      <alignment horizontal="center" vertical="center"/>
      <protection locked="0"/>
    </xf>
    <xf numFmtId="2" fontId="0" fillId="0" borderId="0" xfId="0" applyNumberFormat="1" applyProtection="1">
      <protection locked="0"/>
    </xf>
    <xf numFmtId="2" fontId="0" fillId="0" borderId="0" xfId="0" applyNumberFormat="1" applyProtection="1">
      <protection hidden="1"/>
    </xf>
    <xf numFmtId="2" fontId="70" fillId="8" borderId="10" xfId="0" applyNumberFormat="1" applyFont="1" applyFill="1" applyBorder="1" applyAlignment="1" applyProtection="1">
      <alignment horizontal="center" vertical="center" wrapText="1"/>
      <protection hidden="1"/>
    </xf>
    <xf numFmtId="2" fontId="72" fillId="0" borderId="34" xfId="0" applyNumberFormat="1" applyFont="1" applyBorder="1" applyAlignment="1" applyProtection="1">
      <alignment horizontal="center" vertical="center" wrapText="1" shrinkToFit="1"/>
      <protection hidden="1"/>
    </xf>
    <xf numFmtId="2" fontId="72" fillId="0" borderId="16" xfId="0" applyNumberFormat="1" applyFont="1" applyBorder="1" applyAlignment="1" applyProtection="1">
      <alignment horizontal="center" vertical="center" wrapText="1" shrinkToFit="1"/>
      <protection hidden="1"/>
    </xf>
    <xf numFmtId="2" fontId="59" fillId="0" borderId="0" xfId="0" applyNumberFormat="1" applyFont="1" applyAlignment="1" applyProtection="1">
      <alignment horizontal="left" vertical="center"/>
      <protection hidden="1"/>
    </xf>
    <xf numFmtId="2" fontId="56" fillId="0" borderId="0" xfId="0" applyNumberFormat="1" applyFont="1" applyAlignment="1" applyProtection="1">
      <alignment horizontal="center" vertical="center"/>
      <protection locked="0"/>
    </xf>
    <xf numFmtId="2" fontId="57" fillId="0" borderId="0" xfId="0" applyNumberFormat="1" applyFont="1" applyAlignment="1" applyProtection="1">
      <alignment horizontal="center" vertical="center"/>
      <protection hidden="1"/>
    </xf>
    <xf numFmtId="2" fontId="25" fillId="0" borderId="0" xfId="0" applyNumberFormat="1" applyFont="1" applyProtection="1">
      <protection hidden="1"/>
    </xf>
    <xf numFmtId="2" fontId="25" fillId="0" borderId="0" xfId="0" applyNumberFormat="1" applyFont="1" applyAlignment="1" applyProtection="1">
      <alignment horizontal="center"/>
      <protection hidden="1"/>
    </xf>
    <xf numFmtId="2" fontId="62" fillId="0" borderId="0" xfId="0" applyNumberFormat="1" applyFont="1" applyAlignment="1" applyProtection="1">
      <alignment vertical="center"/>
      <protection hidden="1"/>
    </xf>
    <xf numFmtId="2" fontId="62" fillId="0" borderId="0" xfId="0" applyNumberFormat="1" applyFont="1" applyAlignment="1" applyProtection="1">
      <alignment vertical="center"/>
      <protection locked="0"/>
    </xf>
    <xf numFmtId="1" fontId="67" fillId="0" borderId="18" xfId="0" applyNumberFormat="1" applyFont="1" applyBorder="1" applyAlignment="1" applyProtection="1">
      <alignment horizontal="center" vertical="center" wrapText="1" shrinkToFit="1"/>
      <protection hidden="1"/>
    </xf>
    <xf numFmtId="0" fontId="81" fillId="0" borderId="0" xfId="0" applyFont="1"/>
    <xf numFmtId="0" fontId="82" fillId="0" borderId="0" xfId="0" applyFont="1"/>
    <xf numFmtId="0" fontId="82" fillId="8" borderId="0" xfId="0" applyFont="1" applyFill="1" applyAlignment="1">
      <alignment horizontal="left" vertical="center" wrapText="1"/>
    </xf>
    <xf numFmtId="0" fontId="82" fillId="0" borderId="0" xfId="0" applyFont="1" applyAlignment="1" applyProtection="1">
      <alignment horizontal="left" vertical="center"/>
      <protection locked="0"/>
    </xf>
    <xf numFmtId="0" fontId="81" fillId="0" borderId="0" xfId="0" applyFont="1" applyAlignment="1" applyProtection="1">
      <alignment horizontal="left" vertical="center"/>
      <protection locked="0"/>
    </xf>
    <xf numFmtId="0" fontId="69" fillId="0" borderId="0" xfId="0" applyFont="1" applyAlignment="1" applyProtection="1">
      <alignment horizontal="center" vertical="center" shrinkToFit="1"/>
      <protection locked="0"/>
    </xf>
    <xf numFmtId="0" fontId="82" fillId="0" borderId="0" xfId="0" applyFont="1" applyAlignment="1" applyProtection="1">
      <alignment horizontal="center" vertical="center" shrinkToFit="1"/>
      <protection locked="0"/>
    </xf>
    <xf numFmtId="0" fontId="81" fillId="0" borderId="0" xfId="0" applyFont="1" applyProtection="1">
      <protection locked="0"/>
    </xf>
    <xf numFmtId="0" fontId="82" fillId="0" borderId="0" xfId="0" applyFont="1" applyProtection="1">
      <protection locked="0"/>
    </xf>
    <xf numFmtId="0" fontId="82" fillId="8" borderId="0" xfId="0" applyFont="1" applyFill="1" applyAlignment="1" applyProtection="1">
      <alignment horizontal="left" vertical="center" wrapText="1"/>
      <protection locked="0"/>
    </xf>
    <xf numFmtId="0" fontId="81" fillId="8" borderId="0" xfId="0" applyFont="1" applyFill="1" applyAlignment="1" applyProtection="1">
      <alignment horizontal="left" vertical="center" wrapText="1"/>
      <protection locked="0"/>
    </xf>
    <xf numFmtId="49" fontId="57" fillId="0" borderId="0" xfId="0" applyNumberFormat="1" applyFont="1" applyAlignment="1" applyProtection="1">
      <alignment horizontal="center" vertical="center"/>
      <protection locked="0"/>
    </xf>
    <xf numFmtId="49" fontId="63" fillId="0" borderId="0" xfId="0" applyNumberFormat="1" applyFont="1" applyAlignment="1" applyProtection="1">
      <alignment horizontal="center" vertical="center"/>
      <protection locked="0"/>
    </xf>
    <xf numFmtId="0" fontId="62" fillId="0" borderId="0" xfId="0" applyFont="1" applyAlignment="1" applyProtection="1">
      <alignment vertical="center"/>
      <protection locked="0"/>
    </xf>
    <xf numFmtId="0" fontId="4" fillId="8" borderId="31" xfId="0" applyFont="1" applyFill="1" applyBorder="1" applyAlignment="1" applyProtection="1">
      <alignment horizontal="center" vertical="center"/>
      <protection hidden="1"/>
    </xf>
    <xf numFmtId="0" fontId="4" fillId="8" borderId="10" xfId="0" applyFont="1" applyFill="1" applyBorder="1" applyAlignment="1" applyProtection="1">
      <alignment horizontal="center" vertical="center"/>
      <protection hidden="1"/>
    </xf>
    <xf numFmtId="0" fontId="4" fillId="8" borderId="32" xfId="0" applyFont="1" applyFill="1" applyBorder="1" applyAlignment="1" applyProtection="1">
      <alignment horizontal="center" vertical="center"/>
      <protection hidden="1"/>
    </xf>
    <xf numFmtId="0" fontId="4" fillId="8" borderId="10" xfId="0" applyFont="1" applyFill="1" applyBorder="1" applyAlignment="1" applyProtection="1">
      <alignment horizontal="center" vertical="center" wrapText="1"/>
      <protection hidden="1"/>
    </xf>
    <xf numFmtId="0" fontId="4" fillId="8" borderId="3" xfId="0" applyFont="1" applyFill="1" applyBorder="1" applyAlignment="1" applyProtection="1">
      <alignment horizontal="center" vertical="center" wrapText="1"/>
      <protection hidden="1"/>
    </xf>
    <xf numFmtId="0" fontId="67" fillId="0" borderId="12" xfId="0" applyFont="1" applyBorder="1" applyAlignment="1" applyProtection="1">
      <alignment horizontal="left" vertical="center" wrapText="1" shrinkToFit="1"/>
      <protection hidden="1"/>
    </xf>
    <xf numFmtId="0" fontId="67" fillId="0" borderId="34" xfId="0" applyFont="1" applyBorder="1" applyAlignment="1" applyProtection="1">
      <alignment horizontal="center" vertical="center" wrapText="1" shrinkToFit="1"/>
      <protection hidden="1"/>
    </xf>
    <xf numFmtId="2" fontId="67" fillId="0" borderId="34" xfId="0" applyNumberFormat="1" applyFont="1" applyBorder="1" applyAlignment="1" applyProtection="1">
      <alignment horizontal="center" vertical="center" wrapText="1" shrinkToFit="1"/>
      <protection hidden="1"/>
    </xf>
    <xf numFmtId="0" fontId="67" fillId="0" borderId="50" xfId="0" applyFont="1" applyBorder="1" applyAlignment="1" applyProtection="1">
      <alignment horizontal="left" vertical="center" wrapText="1" shrinkToFit="1"/>
      <protection hidden="1"/>
    </xf>
    <xf numFmtId="0" fontId="67" fillId="0" borderId="65" xfId="0" applyFont="1" applyBorder="1" applyAlignment="1" applyProtection="1">
      <alignment horizontal="left" vertical="center" wrapText="1" shrinkToFit="1"/>
      <protection hidden="1"/>
    </xf>
    <xf numFmtId="0" fontId="67" fillId="0" borderId="13" xfId="0" applyFont="1" applyBorder="1" applyAlignment="1" applyProtection="1">
      <alignment horizontal="center" vertical="center" wrapText="1" shrinkToFit="1"/>
      <protection hidden="1"/>
    </xf>
    <xf numFmtId="0" fontId="67" fillId="0" borderId="33" xfId="0" applyFont="1" applyBorder="1" applyAlignment="1" applyProtection="1">
      <alignment horizontal="center" vertical="center" wrapText="1" shrinkToFit="1"/>
      <protection hidden="1"/>
    </xf>
    <xf numFmtId="0" fontId="67" fillId="0" borderId="15" xfId="0" applyFont="1" applyBorder="1" applyAlignment="1" applyProtection="1">
      <alignment horizontal="left" vertical="center" wrapText="1" shrinkToFit="1"/>
      <protection hidden="1"/>
    </xf>
    <xf numFmtId="0" fontId="67" fillId="0" borderId="26" xfId="0" applyFont="1" applyBorder="1" applyAlignment="1" applyProtection="1">
      <alignment horizontal="center" vertical="center" wrapText="1" shrinkToFit="1"/>
      <protection hidden="1"/>
    </xf>
    <xf numFmtId="0" fontId="67" fillId="0" borderId="105" xfId="0" applyFont="1" applyBorder="1" applyAlignment="1" applyProtection="1">
      <alignment horizontal="center" vertical="center" wrapText="1" shrinkToFit="1"/>
      <protection hidden="1"/>
    </xf>
    <xf numFmtId="2" fontId="67" fillId="0" borderId="105" xfId="0" applyNumberFormat="1" applyFont="1" applyBorder="1" applyAlignment="1" applyProtection="1">
      <alignment horizontal="center" vertical="center" wrapText="1" shrinkToFit="1"/>
      <protection hidden="1"/>
    </xf>
    <xf numFmtId="0" fontId="75" fillId="0" borderId="114" xfId="0" applyFont="1" applyBorder="1" applyAlignment="1" applyProtection="1">
      <alignment horizontal="center" vertical="center" shrinkToFit="1"/>
      <protection hidden="1"/>
    </xf>
    <xf numFmtId="0" fontId="85" fillId="2" borderId="56" xfId="0" applyFont="1" applyFill="1" applyBorder="1" applyAlignment="1" applyProtection="1">
      <alignment horizontal="center"/>
      <protection hidden="1"/>
    </xf>
    <xf numFmtId="0" fontId="85" fillId="2" borderId="53" xfId="0" applyFont="1" applyFill="1" applyBorder="1" applyAlignment="1" applyProtection="1">
      <alignment horizontal="center" vertical="top"/>
      <protection hidden="1"/>
    </xf>
    <xf numFmtId="0" fontId="48" fillId="8" borderId="134" xfId="0" applyFont="1" applyFill="1" applyBorder="1" applyAlignment="1" applyProtection="1">
      <alignment horizontal="center" wrapText="1"/>
      <protection hidden="1"/>
    </xf>
    <xf numFmtId="0" fontId="48" fillId="8" borderId="56" xfId="0" applyFont="1" applyFill="1" applyBorder="1" applyAlignment="1" applyProtection="1">
      <alignment horizontal="center" wrapText="1"/>
      <protection hidden="1"/>
    </xf>
    <xf numFmtId="0" fontId="46" fillId="0" borderId="0" xfId="5" applyAlignment="1">
      <alignment horizontal="left" vertical="center"/>
    </xf>
    <xf numFmtId="49" fontId="89" fillId="0" borderId="0" xfId="0" applyNumberFormat="1" applyFont="1" applyAlignment="1" applyProtection="1">
      <alignment horizontal="center" vertical="center"/>
      <protection locked="0"/>
    </xf>
    <xf numFmtId="0" fontId="48" fillId="2" borderId="52" xfId="0" applyFont="1" applyFill="1" applyBorder="1" applyAlignment="1" applyProtection="1">
      <alignment horizontal="center" vertical="center"/>
      <protection hidden="1"/>
    </xf>
    <xf numFmtId="0" fontId="48" fillId="0" borderId="41" xfId="0" applyFont="1" applyBorder="1" applyAlignment="1" applyProtection="1">
      <alignment horizontal="center" wrapText="1"/>
      <protection locked="0"/>
    </xf>
    <xf numFmtId="0" fontId="50" fillId="0" borderId="134" xfId="0" applyFont="1" applyBorder="1" applyAlignment="1" applyProtection="1">
      <alignment horizontal="center" wrapText="1"/>
      <protection locked="0"/>
    </xf>
    <xf numFmtId="2" fontId="50" fillId="0" borderId="1" xfId="0" applyNumberFormat="1" applyFont="1" applyBorder="1" applyAlignment="1" applyProtection="1">
      <alignment horizontal="center" wrapText="1"/>
      <protection locked="0"/>
    </xf>
    <xf numFmtId="2" fontId="48" fillId="6" borderId="1" xfId="0" applyNumberFormat="1" applyFont="1" applyFill="1" applyBorder="1" applyAlignment="1" applyProtection="1">
      <alignment horizontal="center" vertical="center" wrapText="1"/>
      <protection hidden="1"/>
    </xf>
    <xf numFmtId="0" fontId="48" fillId="6" borderId="52" xfId="0" applyFont="1" applyFill="1" applyBorder="1" applyAlignment="1" applyProtection="1">
      <alignment horizontal="center" vertical="center" wrapText="1"/>
      <protection hidden="1"/>
    </xf>
    <xf numFmtId="0" fontId="90" fillId="3" borderId="52" xfId="0" applyFont="1" applyFill="1" applyBorder="1" applyAlignment="1" applyProtection="1">
      <alignment horizontal="center" wrapText="1"/>
      <protection locked="0"/>
    </xf>
    <xf numFmtId="0" fontId="17" fillId="0" borderId="0" xfId="0" applyFont="1" applyAlignment="1" applyProtection="1">
      <alignment horizontal="center" vertical="center"/>
      <protection locked="0"/>
    </xf>
    <xf numFmtId="0" fontId="97" fillId="0" borderId="0" xfId="0" applyFont="1" applyAlignment="1" applyProtection="1">
      <alignment horizontal="center" vertical="center"/>
      <protection hidden="1"/>
    </xf>
    <xf numFmtId="0" fontId="40" fillId="2" borderId="7" xfId="0" applyFont="1" applyFill="1" applyBorder="1" applyAlignment="1" applyProtection="1">
      <alignment horizontal="center" vertical="center"/>
      <protection locked="0" hidden="1"/>
    </xf>
    <xf numFmtId="0" fontId="37" fillId="4" borderId="1" xfId="0" applyFont="1" applyFill="1" applyBorder="1" applyAlignment="1">
      <alignment horizontal="center" vertical="center"/>
    </xf>
    <xf numFmtId="0" fontId="37" fillId="4" borderId="2" xfId="0" applyFont="1" applyFill="1" applyBorder="1" applyAlignment="1">
      <alignment horizontal="center" vertical="center"/>
    </xf>
    <xf numFmtId="0" fontId="37" fillId="4" borderId="3" xfId="0" applyFont="1" applyFill="1" applyBorder="1" applyAlignment="1">
      <alignment horizontal="center" vertical="center"/>
    </xf>
    <xf numFmtId="0" fontId="41" fillId="3" borderId="1" xfId="0" applyFont="1" applyFill="1" applyBorder="1" applyAlignment="1">
      <alignment horizontal="center" vertical="center"/>
    </xf>
    <xf numFmtId="0" fontId="41" fillId="3" borderId="2" xfId="0" applyFont="1" applyFill="1" applyBorder="1" applyAlignment="1">
      <alignment horizontal="center" vertical="center"/>
    </xf>
    <xf numFmtId="0" fontId="41" fillId="3" borderId="3" xfId="0" applyFont="1" applyFill="1" applyBorder="1" applyAlignment="1">
      <alignment horizontal="center" vertical="center"/>
    </xf>
    <xf numFmtId="0" fontId="36" fillId="0" borderId="62" xfId="0" applyFont="1" applyBorder="1" applyAlignment="1" applyProtection="1">
      <alignment horizontal="left" vertical="top" wrapText="1"/>
      <protection locked="0" hidden="1"/>
    </xf>
    <xf numFmtId="0" fontId="36" fillId="0" borderId="39" xfId="0" applyFont="1" applyBorder="1" applyAlignment="1" applyProtection="1">
      <alignment horizontal="left" vertical="top" wrapText="1"/>
      <protection locked="0" hidden="1"/>
    </xf>
    <xf numFmtId="0" fontId="36" fillId="0" borderId="41" xfId="0" applyFont="1" applyBorder="1" applyAlignment="1" applyProtection="1">
      <alignment horizontal="left" vertical="top" wrapText="1"/>
      <protection locked="0" hidden="1"/>
    </xf>
    <xf numFmtId="0" fontId="36" fillId="0" borderId="4" xfId="0" applyFont="1" applyBorder="1" applyAlignment="1" applyProtection="1">
      <alignment horizontal="left" vertical="top" wrapText="1"/>
      <protection locked="0" hidden="1"/>
    </xf>
    <xf numFmtId="0" fontId="36" fillId="0" borderId="0" xfId="0" applyFont="1" applyAlignment="1" applyProtection="1">
      <alignment horizontal="left" vertical="top" wrapText="1"/>
      <protection locked="0" hidden="1"/>
    </xf>
    <xf numFmtId="0" fontId="36" fillId="0" borderId="5" xfId="0" applyFont="1" applyBorder="1" applyAlignment="1" applyProtection="1">
      <alignment horizontal="left" vertical="top" wrapText="1"/>
      <protection locked="0" hidden="1"/>
    </xf>
    <xf numFmtId="0" fontId="36" fillId="0" borderId="6" xfId="0" applyFont="1" applyBorder="1" applyAlignment="1" applyProtection="1">
      <alignment horizontal="left" vertical="top" wrapText="1"/>
      <protection locked="0" hidden="1"/>
    </xf>
    <xf numFmtId="0" fontId="36" fillId="0" borderId="7" xfId="0" applyFont="1" applyBorder="1" applyAlignment="1" applyProtection="1">
      <alignment horizontal="left" vertical="top" wrapText="1"/>
      <protection locked="0" hidden="1"/>
    </xf>
    <xf numFmtId="0" fontId="36" fillId="0" borderId="8" xfId="0" applyFont="1" applyBorder="1" applyAlignment="1" applyProtection="1">
      <alignment horizontal="left" vertical="top" wrapText="1"/>
      <protection locked="0" hidden="1"/>
    </xf>
    <xf numFmtId="0" fontId="36" fillId="7" borderId="1" xfId="0" applyFont="1" applyFill="1" applyBorder="1" applyAlignment="1">
      <alignment horizontal="center" vertical="center"/>
    </xf>
    <xf numFmtId="0" fontId="36" fillId="7" borderId="2" xfId="0" applyFont="1" applyFill="1" applyBorder="1" applyAlignment="1">
      <alignment horizontal="center" vertical="center"/>
    </xf>
    <xf numFmtId="0" fontId="36" fillId="0" borderId="2" xfId="0" applyFont="1" applyBorder="1" applyAlignment="1" applyProtection="1">
      <alignment horizontal="center" vertical="center"/>
      <protection locked="0" hidden="1"/>
    </xf>
    <xf numFmtId="0" fontId="37" fillId="7" borderId="1" xfId="0" applyFont="1" applyFill="1" applyBorder="1" applyAlignment="1">
      <alignment horizontal="center" vertical="center"/>
    </xf>
    <xf numFmtId="0" fontId="37" fillId="7" borderId="2" xfId="0" applyFont="1" applyFill="1" applyBorder="1" applyAlignment="1">
      <alignment horizontal="center" vertical="center"/>
    </xf>
    <xf numFmtId="0" fontId="37" fillId="7" borderId="3"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38" fillId="2" borderId="2" xfId="0" applyFont="1" applyFill="1" applyBorder="1" applyAlignment="1" applyProtection="1">
      <alignment horizontal="center" vertical="center"/>
      <protection locked="0" hidden="1"/>
    </xf>
    <xf numFmtId="0" fontId="38" fillId="2" borderId="3" xfId="0" applyFont="1" applyFill="1" applyBorder="1" applyAlignment="1" applyProtection="1">
      <alignment horizontal="center" vertical="center"/>
      <protection locked="0" hidden="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4" fillId="10" borderId="56" xfId="0" applyFont="1" applyFill="1" applyBorder="1" applyAlignment="1">
      <alignment horizontal="center" vertical="center"/>
    </xf>
    <xf numFmtId="0" fontId="14" fillId="10" borderId="53" xfId="0" applyFont="1" applyFill="1" applyBorder="1" applyAlignment="1">
      <alignment horizontal="center" vertical="center"/>
    </xf>
    <xf numFmtId="0" fontId="14" fillId="10" borderId="52" xfId="0" applyFont="1" applyFill="1" applyBorder="1" applyAlignment="1">
      <alignment horizontal="center" vertical="center"/>
    </xf>
    <xf numFmtId="0" fontId="19" fillId="5" borderId="0" xfId="0" applyFont="1" applyFill="1" applyAlignment="1">
      <alignment horizont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22" fillId="0" borderId="0" xfId="0" applyFont="1" applyAlignment="1" applyProtection="1">
      <alignment horizontal="center" vertical="center" shrinkToFit="1"/>
      <protection hidden="1"/>
    </xf>
    <xf numFmtId="0" fontId="5" fillId="9" borderId="23" xfId="0" applyFont="1" applyFill="1" applyBorder="1" applyAlignment="1" applyProtection="1">
      <alignment horizontal="center" vertical="center" shrinkToFit="1"/>
      <protection locked="0"/>
    </xf>
    <xf numFmtId="0" fontId="5" fillId="9" borderId="46" xfId="0" applyFont="1" applyFill="1" applyBorder="1" applyAlignment="1" applyProtection="1">
      <alignment horizontal="center" vertical="center" shrinkToFit="1"/>
      <protection locked="0"/>
    </xf>
    <xf numFmtId="0" fontId="5" fillId="9" borderId="20" xfId="0" applyFont="1" applyFill="1" applyBorder="1" applyAlignment="1" applyProtection="1">
      <alignment horizontal="center" vertical="center" shrinkToFit="1"/>
      <protection locked="0"/>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14" fontId="5" fillId="3" borderId="2" xfId="0" applyNumberFormat="1" applyFont="1" applyFill="1" applyBorder="1" applyAlignment="1" applyProtection="1">
      <alignment horizontal="center" vertical="center" shrinkToFit="1"/>
      <protection locked="0"/>
    </xf>
    <xf numFmtId="14" fontId="5" fillId="3" borderId="3" xfId="0" applyNumberFormat="1" applyFont="1" applyFill="1" applyBorder="1" applyAlignment="1" applyProtection="1">
      <alignment horizontal="center" vertical="center" shrinkToFit="1"/>
      <protection locked="0"/>
    </xf>
    <xf numFmtId="165" fontId="10" fillId="6" borderId="1" xfId="0" applyNumberFormat="1" applyFont="1" applyFill="1" applyBorder="1" applyAlignment="1" applyProtection="1">
      <alignment horizontal="center" vertical="center" shrinkToFit="1"/>
      <protection hidden="1"/>
    </xf>
    <xf numFmtId="165" fontId="10" fillId="6" borderId="2" xfId="0" applyNumberFormat="1" applyFont="1" applyFill="1" applyBorder="1" applyAlignment="1" applyProtection="1">
      <alignment horizontal="center" vertical="center" shrinkToFit="1"/>
      <protection hidden="1"/>
    </xf>
    <xf numFmtId="165" fontId="10" fillId="6" borderId="3" xfId="0" applyNumberFormat="1" applyFont="1" applyFill="1" applyBorder="1" applyAlignment="1" applyProtection="1">
      <alignment horizontal="center" vertical="center" shrinkToFit="1"/>
      <protection hidden="1"/>
    </xf>
    <xf numFmtId="0" fontId="10" fillId="3" borderId="1" xfId="0" applyFont="1" applyFill="1" applyBorder="1" applyAlignment="1" applyProtection="1">
      <alignment horizontal="center" vertical="center" shrinkToFit="1"/>
      <protection locked="0"/>
    </xf>
    <xf numFmtId="0" fontId="10" fillId="3" borderId="2" xfId="0" applyFont="1" applyFill="1" applyBorder="1" applyAlignment="1" applyProtection="1">
      <alignment horizontal="center" vertical="center" shrinkToFit="1"/>
      <protection locked="0"/>
    </xf>
    <xf numFmtId="0" fontId="5" fillId="6" borderId="23" xfId="0" applyFont="1" applyFill="1" applyBorder="1" applyAlignment="1" applyProtection="1">
      <alignment horizontal="center" vertical="center" shrinkToFit="1"/>
      <protection hidden="1"/>
    </xf>
    <xf numFmtId="0" fontId="5" fillId="6" borderId="46" xfId="0" applyFont="1" applyFill="1" applyBorder="1" applyAlignment="1" applyProtection="1">
      <alignment horizontal="center" vertical="center" shrinkToFit="1"/>
      <protection hidden="1"/>
    </xf>
    <xf numFmtId="0" fontId="5" fillId="6" borderId="20" xfId="0" applyFont="1" applyFill="1" applyBorder="1" applyAlignment="1" applyProtection="1">
      <alignment horizontal="center" vertical="center" shrinkToFit="1"/>
      <protection hidden="1"/>
    </xf>
    <xf numFmtId="0" fontId="5" fillId="0" borderId="23" xfId="0"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6" borderId="1" xfId="0" applyFont="1" applyFill="1" applyBorder="1" applyAlignment="1" applyProtection="1">
      <alignment horizontal="center" vertical="center" shrinkToFit="1"/>
      <protection hidden="1"/>
    </xf>
    <xf numFmtId="0" fontId="5" fillId="6" borderId="2" xfId="0" applyFont="1" applyFill="1" applyBorder="1" applyAlignment="1" applyProtection="1">
      <alignment horizontal="center" vertical="center" shrinkToFit="1"/>
      <protection hidden="1"/>
    </xf>
    <xf numFmtId="0" fontId="5" fillId="3" borderId="2" xfId="0" applyFont="1" applyFill="1" applyBorder="1" applyAlignment="1" applyProtection="1">
      <alignment horizontal="center" vertical="center" shrinkToFit="1"/>
      <protection locked="0" hidden="1"/>
    </xf>
    <xf numFmtId="0" fontId="5" fillId="3" borderId="3" xfId="0" applyFont="1" applyFill="1" applyBorder="1" applyAlignment="1" applyProtection="1">
      <alignment horizontal="center" vertical="center" shrinkToFit="1"/>
      <protection locked="0" hidden="1"/>
    </xf>
    <xf numFmtId="0" fontId="34" fillId="15" borderId="11" xfId="2" applyFont="1" applyFill="1" applyBorder="1" applyAlignment="1" applyProtection="1">
      <alignment horizontal="center" vertical="center" wrapText="1"/>
      <protection hidden="1"/>
    </xf>
    <xf numFmtId="0" fontId="34" fillId="15" borderId="43" xfId="2" applyFont="1" applyFill="1" applyBorder="1" applyAlignment="1" applyProtection="1">
      <alignment horizontal="center" vertical="center" wrapText="1"/>
      <protection hidden="1"/>
    </xf>
    <xf numFmtId="0" fontId="34" fillId="15" borderId="44" xfId="2" applyFont="1" applyFill="1" applyBorder="1" applyAlignment="1" applyProtection="1">
      <alignment horizontal="center" vertical="center" wrapText="1"/>
      <protection hidden="1"/>
    </xf>
    <xf numFmtId="14" fontId="34" fillId="0" borderId="4" xfId="2" applyNumberFormat="1" applyFont="1" applyBorder="1" applyAlignment="1" applyProtection="1">
      <alignment horizontal="center" vertical="center" wrapText="1"/>
      <protection locked="0"/>
    </xf>
    <xf numFmtId="14" fontId="34" fillId="0" borderId="0" xfId="2" applyNumberFormat="1" applyFont="1" applyAlignment="1" applyProtection="1">
      <alignment horizontal="center" vertical="center" wrapText="1"/>
      <protection locked="0"/>
    </xf>
    <xf numFmtId="14" fontId="34" fillId="0" borderId="5" xfId="2" applyNumberFormat="1" applyFont="1" applyBorder="1" applyAlignment="1" applyProtection="1">
      <alignment horizontal="center" vertical="center" wrapText="1"/>
      <protection locked="0"/>
    </xf>
    <xf numFmtId="14" fontId="34" fillId="0" borderId="6" xfId="2" applyNumberFormat="1" applyFont="1" applyBorder="1" applyAlignment="1" applyProtection="1">
      <alignment horizontal="center" vertical="center" wrapText="1"/>
      <protection locked="0"/>
    </xf>
    <xf numFmtId="14" fontId="34" fillId="0" borderId="7" xfId="2" applyNumberFormat="1" applyFont="1" applyBorder="1" applyAlignment="1" applyProtection="1">
      <alignment horizontal="center" vertical="center" wrapText="1"/>
      <protection locked="0"/>
    </xf>
    <xf numFmtId="14" fontId="34" fillId="0" borderId="8" xfId="2" applyNumberFormat="1" applyFont="1" applyBorder="1" applyAlignment="1" applyProtection="1">
      <alignment horizontal="center" vertical="center" wrapText="1"/>
      <protection locked="0"/>
    </xf>
    <xf numFmtId="0" fontId="34" fillId="0" borderId="4" xfId="2" applyFont="1" applyBorder="1" applyAlignment="1" applyProtection="1">
      <alignment horizontal="center" vertical="center" shrinkToFit="1"/>
      <protection hidden="1"/>
    </xf>
    <xf numFmtId="0" fontId="34" fillId="0" borderId="0" xfId="2" applyFont="1" applyAlignment="1" applyProtection="1">
      <alignment horizontal="center" vertical="center" shrinkToFit="1"/>
      <protection hidden="1"/>
    </xf>
    <xf numFmtId="0" fontId="34" fillId="0" borderId="5" xfId="2" applyFont="1" applyBorder="1" applyAlignment="1" applyProtection="1">
      <alignment horizontal="center" vertical="center" shrinkToFit="1"/>
      <protection hidden="1"/>
    </xf>
    <xf numFmtId="0" fontId="34" fillId="0" borderId="6" xfId="2" applyFont="1" applyBorder="1" applyAlignment="1" applyProtection="1">
      <alignment horizontal="center" vertical="center" shrinkToFit="1"/>
      <protection hidden="1"/>
    </xf>
    <xf numFmtId="0" fontId="34" fillId="0" borderId="7" xfId="2" applyFont="1" applyBorder="1" applyAlignment="1" applyProtection="1">
      <alignment horizontal="center" vertical="center" shrinkToFit="1"/>
      <protection hidden="1"/>
    </xf>
    <xf numFmtId="0" fontId="34" fillId="0" borderId="8" xfId="2" applyFont="1" applyBorder="1" applyAlignment="1" applyProtection="1">
      <alignment horizontal="center" vertical="center" shrinkToFit="1"/>
      <protection hidden="1"/>
    </xf>
    <xf numFmtId="0" fontId="34" fillId="0" borderId="4" xfId="2" applyFont="1" applyBorder="1" applyAlignment="1" applyProtection="1">
      <alignment horizontal="center" vertical="center" wrapText="1"/>
      <protection locked="0"/>
    </xf>
    <xf numFmtId="0" fontId="34" fillId="0" borderId="0" xfId="2" applyFont="1" applyAlignment="1" applyProtection="1">
      <alignment horizontal="center" vertical="center" wrapText="1"/>
      <protection locked="0"/>
    </xf>
    <xf numFmtId="0" fontId="34" fillId="0" borderId="5" xfId="2" applyFont="1" applyBorder="1" applyAlignment="1" applyProtection="1">
      <alignment horizontal="center" vertical="center" wrapText="1"/>
      <protection locked="0"/>
    </xf>
    <xf numFmtId="0" fontId="34" fillId="0" borderId="6" xfId="2" applyFont="1" applyBorder="1" applyAlignment="1" applyProtection="1">
      <alignment horizontal="center" vertical="center" wrapText="1"/>
      <protection locked="0"/>
    </xf>
    <xf numFmtId="0" fontId="34" fillId="0" borderId="7" xfId="2" applyFont="1" applyBorder="1" applyAlignment="1" applyProtection="1">
      <alignment horizontal="center" vertical="center" wrapText="1"/>
      <protection locked="0"/>
    </xf>
    <xf numFmtId="0" fontId="34" fillId="0" borderId="8" xfId="2" applyFont="1" applyBorder="1" applyAlignment="1" applyProtection="1">
      <alignment horizontal="center" vertical="center" wrapText="1"/>
      <protection locked="0"/>
    </xf>
    <xf numFmtId="0" fontId="25" fillId="4" borderId="4" xfId="2" applyFont="1" applyFill="1" applyBorder="1" applyAlignment="1" applyProtection="1">
      <alignment horizontal="center" vertical="center" wrapText="1"/>
      <protection hidden="1"/>
    </xf>
    <xf numFmtId="0" fontId="25" fillId="4" borderId="0" xfId="2" applyFont="1" applyFill="1" applyAlignment="1" applyProtection="1">
      <alignment horizontal="center" vertical="center" wrapText="1"/>
      <protection hidden="1"/>
    </xf>
    <xf numFmtId="0" fontId="25" fillId="4" borderId="5" xfId="2" applyFont="1" applyFill="1" applyBorder="1" applyAlignment="1" applyProtection="1">
      <alignment horizontal="center" vertical="center" wrapText="1"/>
      <protection hidden="1"/>
    </xf>
    <xf numFmtId="0" fontId="25" fillId="4" borderId="6" xfId="2" applyFont="1" applyFill="1" applyBorder="1" applyAlignment="1" applyProtection="1">
      <alignment horizontal="center" vertical="center" wrapText="1"/>
      <protection hidden="1"/>
    </xf>
    <xf numFmtId="0" fontId="25" fillId="4" borderId="7" xfId="2" applyFont="1" applyFill="1" applyBorder="1" applyAlignment="1" applyProtection="1">
      <alignment horizontal="center" vertical="center" wrapText="1"/>
      <protection hidden="1"/>
    </xf>
    <xf numFmtId="0" fontId="25" fillId="4" borderId="8" xfId="2" applyFont="1" applyFill="1" applyBorder="1" applyAlignment="1" applyProtection="1">
      <alignment horizontal="center" vertical="center" wrapText="1"/>
      <protection hidden="1"/>
    </xf>
    <xf numFmtId="0" fontId="25" fillId="4" borderId="62" xfId="2" applyFont="1" applyFill="1" applyBorder="1" applyAlignment="1" applyProtection="1">
      <alignment horizontal="center" vertical="center" wrapText="1"/>
      <protection hidden="1"/>
    </xf>
    <xf numFmtId="0" fontId="25" fillId="4" borderId="39" xfId="2" applyFont="1" applyFill="1" applyBorder="1" applyAlignment="1" applyProtection="1">
      <alignment horizontal="center" vertical="center" wrapText="1"/>
      <protection hidden="1"/>
    </xf>
    <xf numFmtId="0" fontId="25" fillId="4" borderId="41" xfId="2" applyFont="1" applyFill="1" applyBorder="1" applyAlignment="1" applyProtection="1">
      <alignment horizontal="center" vertical="center" wrapText="1"/>
      <protection hidden="1"/>
    </xf>
    <xf numFmtId="0" fontId="33" fillId="4" borderId="62" xfId="2" applyFont="1" applyFill="1" applyBorder="1" applyAlignment="1" applyProtection="1">
      <alignment horizontal="center" vertical="center"/>
      <protection hidden="1"/>
    </xf>
    <xf numFmtId="0" fontId="33" fillId="4" borderId="39" xfId="2" applyFont="1" applyFill="1" applyBorder="1" applyAlignment="1" applyProtection="1">
      <alignment horizontal="center" vertical="center"/>
      <protection hidden="1"/>
    </xf>
    <xf numFmtId="0" fontId="33" fillId="4" borderId="41" xfId="2" applyFont="1" applyFill="1" applyBorder="1" applyAlignment="1" applyProtection="1">
      <alignment horizontal="center" vertical="center"/>
      <protection hidden="1"/>
    </xf>
    <xf numFmtId="0" fontId="33" fillId="4" borderId="4" xfId="2" applyFont="1" applyFill="1" applyBorder="1" applyAlignment="1" applyProtection="1">
      <alignment horizontal="center" vertical="center"/>
      <protection hidden="1"/>
    </xf>
    <xf numFmtId="0" fontId="33" fillId="4" borderId="0" xfId="2" applyFont="1" applyFill="1" applyAlignment="1" applyProtection="1">
      <alignment horizontal="center" vertical="center"/>
      <protection hidden="1"/>
    </xf>
    <xf numFmtId="0" fontId="33" fillId="4" borderId="5" xfId="2" applyFont="1" applyFill="1" applyBorder="1" applyAlignment="1" applyProtection="1">
      <alignment horizontal="center" vertical="center"/>
      <protection hidden="1"/>
    </xf>
    <xf numFmtId="0" fontId="33" fillId="4" borderId="6" xfId="2" applyFont="1" applyFill="1" applyBorder="1" applyAlignment="1" applyProtection="1">
      <alignment horizontal="center" vertical="center"/>
      <protection hidden="1"/>
    </xf>
    <xf numFmtId="0" fontId="33" fillId="4" borderId="7" xfId="2" applyFont="1" applyFill="1" applyBorder="1" applyAlignment="1" applyProtection="1">
      <alignment horizontal="center" vertical="center"/>
      <protection hidden="1"/>
    </xf>
    <xf numFmtId="0" fontId="33" fillId="4" borderId="8" xfId="2" applyFont="1" applyFill="1" applyBorder="1" applyAlignment="1" applyProtection="1">
      <alignment horizontal="center" vertical="center"/>
      <protection hidden="1"/>
    </xf>
    <xf numFmtId="0" fontId="34" fillId="15" borderId="11" xfId="2" applyFont="1" applyFill="1" applyBorder="1" applyAlignment="1" applyProtection="1">
      <alignment horizontal="center" vertical="center"/>
      <protection hidden="1"/>
    </xf>
    <xf numFmtId="0" fontId="34" fillId="15" borderId="43" xfId="2" applyFont="1" applyFill="1" applyBorder="1" applyAlignment="1" applyProtection="1">
      <alignment horizontal="center" vertical="center"/>
      <protection hidden="1"/>
    </xf>
    <xf numFmtId="0" fontId="34" fillId="15" borderId="44" xfId="2" applyFont="1" applyFill="1" applyBorder="1" applyAlignment="1" applyProtection="1">
      <alignment horizontal="center" vertical="center"/>
      <protection hidden="1"/>
    </xf>
    <xf numFmtId="0" fontId="34" fillId="0" borderId="4" xfId="2" applyFont="1" applyBorder="1" applyAlignment="1" applyProtection="1">
      <alignment horizontal="center" vertical="center" shrinkToFit="1"/>
      <protection locked="0"/>
    </xf>
    <xf numFmtId="0" fontId="34" fillId="0" borderId="0" xfId="2" applyFont="1" applyAlignment="1" applyProtection="1">
      <alignment horizontal="center" vertical="center" shrinkToFit="1"/>
      <protection locked="0"/>
    </xf>
    <xf numFmtId="0" fontId="34" fillId="0" borderId="5" xfId="2" applyFont="1" applyBorder="1" applyAlignment="1" applyProtection="1">
      <alignment horizontal="center" vertical="center" shrinkToFit="1"/>
      <protection locked="0"/>
    </xf>
    <xf numFmtId="0" fontId="34" fillId="0" borderId="6" xfId="2" applyFont="1" applyBorder="1" applyAlignment="1" applyProtection="1">
      <alignment horizontal="center" vertical="center" shrinkToFit="1"/>
      <protection locked="0"/>
    </xf>
    <xf numFmtId="0" fontId="34" fillId="0" borderId="7" xfId="2" applyFont="1" applyBorder="1" applyAlignment="1" applyProtection="1">
      <alignment horizontal="center" vertical="center" shrinkToFit="1"/>
      <protection locked="0"/>
    </xf>
    <xf numFmtId="0" fontId="34" fillId="0" borderId="8" xfId="2" applyFont="1" applyBorder="1" applyAlignment="1" applyProtection="1">
      <alignment horizontal="center" vertical="center" shrinkToFit="1"/>
      <protection locked="0"/>
    </xf>
    <xf numFmtId="0" fontId="25" fillId="2" borderId="61" xfId="2" applyFont="1" applyFill="1" applyBorder="1" applyAlignment="1" applyProtection="1">
      <alignment horizontal="center" shrinkToFit="1"/>
      <protection hidden="1"/>
    </xf>
    <xf numFmtId="0" fontId="25" fillId="2" borderId="66" xfId="2" applyFont="1" applyFill="1" applyBorder="1" applyAlignment="1" applyProtection="1">
      <alignment horizontal="center" shrinkToFit="1"/>
      <protection hidden="1"/>
    </xf>
    <xf numFmtId="0" fontId="25" fillId="2" borderId="75" xfId="2" applyFont="1" applyFill="1" applyBorder="1" applyAlignment="1" applyProtection="1">
      <alignment horizontal="center" shrinkToFit="1"/>
      <protection hidden="1"/>
    </xf>
    <xf numFmtId="0" fontId="25" fillId="0" borderId="28" xfId="2" applyFont="1" applyBorder="1" applyAlignment="1" applyProtection="1">
      <alignment horizontal="center" vertical="center" shrinkToFit="1"/>
      <protection hidden="1"/>
    </xf>
    <xf numFmtId="0" fontId="25" fillId="0" borderId="30" xfId="2" applyFont="1" applyBorder="1" applyAlignment="1" applyProtection="1">
      <alignment horizontal="center" vertical="center" shrinkToFit="1"/>
      <protection hidden="1"/>
    </xf>
    <xf numFmtId="0" fontId="25" fillId="0" borderId="22" xfId="2" applyFont="1" applyBorder="1" applyAlignment="1" applyProtection="1">
      <alignment horizontal="center" vertical="center" shrinkToFit="1"/>
      <protection hidden="1"/>
    </xf>
    <xf numFmtId="0" fontId="25" fillId="0" borderId="33" xfId="2" applyFont="1" applyBorder="1" applyAlignment="1" applyProtection="1">
      <alignment horizontal="center" vertical="center" shrinkToFit="1"/>
      <protection hidden="1"/>
    </xf>
    <xf numFmtId="167" fontId="24" fillId="2" borderId="76" xfId="2" applyNumberFormat="1" applyFont="1" applyFill="1" applyBorder="1" applyAlignment="1" applyProtection="1">
      <alignment horizontal="center" vertical="center" shrinkToFit="1"/>
      <protection hidden="1"/>
    </xf>
    <xf numFmtId="167" fontId="24" fillId="2" borderId="59" xfId="2" applyNumberFormat="1" applyFont="1" applyFill="1" applyBorder="1" applyAlignment="1" applyProtection="1">
      <alignment horizontal="center" vertical="center" shrinkToFit="1"/>
      <protection hidden="1"/>
    </xf>
    <xf numFmtId="0" fontId="27" fillId="2" borderId="76" xfId="2" applyFont="1" applyFill="1" applyBorder="1" applyAlignment="1" applyProtection="1">
      <alignment horizontal="center" vertical="center" wrapText="1" shrinkToFit="1"/>
      <protection hidden="1"/>
    </xf>
    <xf numFmtId="0" fontId="27" fillId="2" borderId="59" xfId="2" applyFont="1" applyFill="1" applyBorder="1" applyAlignment="1" applyProtection="1">
      <alignment horizontal="center" vertical="center" wrapText="1" shrinkToFit="1"/>
      <protection hidden="1"/>
    </xf>
    <xf numFmtId="0" fontId="25" fillId="13" borderId="84" xfId="2" applyFont="1" applyFill="1" applyBorder="1" applyAlignment="1" applyProtection="1">
      <alignment horizontal="center" vertical="center" shrinkToFit="1"/>
      <protection locked="0"/>
    </xf>
    <xf numFmtId="0" fontId="25" fillId="13" borderId="87" xfId="2" applyFont="1" applyFill="1" applyBorder="1" applyAlignment="1" applyProtection="1">
      <alignment horizontal="center" vertical="center" shrinkToFit="1"/>
      <protection locked="0"/>
    </xf>
    <xf numFmtId="0" fontId="27" fillId="2" borderId="60" xfId="2" applyFont="1" applyFill="1" applyBorder="1" applyAlignment="1" applyProtection="1">
      <alignment horizontal="center" shrinkToFit="1"/>
      <protection hidden="1"/>
    </xf>
    <xf numFmtId="0" fontId="27" fillId="2" borderId="67" xfId="2" applyFont="1" applyFill="1" applyBorder="1" applyAlignment="1" applyProtection="1">
      <alignment horizontal="center" shrinkToFit="1"/>
      <protection hidden="1"/>
    </xf>
    <xf numFmtId="0" fontId="27" fillId="5" borderId="85" xfId="2" applyFont="1" applyFill="1" applyBorder="1" applyAlignment="1" applyProtection="1">
      <alignment horizontal="center" vertical="center" shrinkToFit="1"/>
      <protection hidden="1"/>
    </xf>
    <xf numFmtId="0" fontId="27" fillId="2" borderId="82" xfId="2" applyFont="1" applyFill="1" applyBorder="1" applyAlignment="1" applyProtection="1">
      <alignment horizontal="center" vertical="center" shrinkToFit="1"/>
      <protection hidden="1"/>
    </xf>
    <xf numFmtId="0" fontId="27" fillId="2" borderId="84" xfId="2" applyFont="1" applyFill="1" applyBorder="1" applyAlignment="1" applyProtection="1">
      <alignment horizontal="center" vertical="center" shrinkToFit="1"/>
      <protection hidden="1"/>
    </xf>
    <xf numFmtId="164" fontId="25" fillId="13" borderId="4" xfId="2" applyNumberFormat="1" applyFont="1" applyFill="1" applyBorder="1" applyAlignment="1" applyProtection="1">
      <alignment horizontal="center" vertical="center" shrinkToFit="1"/>
      <protection hidden="1"/>
    </xf>
    <xf numFmtId="164" fontId="25" fillId="13" borderId="6" xfId="2" applyNumberFormat="1" applyFont="1" applyFill="1" applyBorder="1" applyAlignment="1" applyProtection="1">
      <alignment horizontal="center" vertical="center" shrinkToFit="1"/>
      <protection hidden="1"/>
    </xf>
    <xf numFmtId="0" fontId="25" fillId="13" borderId="5" xfId="2" applyFont="1" applyFill="1" applyBorder="1" applyAlignment="1" applyProtection="1">
      <alignment horizontal="center" vertical="center" shrinkToFit="1"/>
      <protection locked="0"/>
    </xf>
    <xf numFmtId="0" fontId="25" fillId="13" borderId="8" xfId="2" applyFont="1" applyFill="1" applyBorder="1" applyAlignment="1" applyProtection="1">
      <alignment horizontal="center" vertical="center" shrinkToFit="1"/>
      <protection locked="0"/>
    </xf>
    <xf numFmtId="0" fontId="27" fillId="2" borderId="72" xfId="2" applyFont="1" applyFill="1" applyBorder="1" applyAlignment="1" applyProtection="1">
      <alignment vertical="center" shrinkToFit="1"/>
      <protection hidden="1"/>
    </xf>
    <xf numFmtId="0" fontId="27" fillId="2" borderId="28" xfId="2" applyFont="1" applyFill="1" applyBorder="1" applyAlignment="1" applyProtection="1">
      <alignment horizontal="center" vertical="center" shrinkToFit="1"/>
      <protection hidden="1"/>
    </xf>
    <xf numFmtId="0" fontId="27" fillId="2" borderId="30" xfId="2" applyFont="1" applyFill="1" applyBorder="1" applyAlignment="1" applyProtection="1">
      <alignment horizontal="center" vertical="center" shrinkToFit="1"/>
      <protection hidden="1"/>
    </xf>
    <xf numFmtId="0" fontId="27" fillId="2" borderId="85" xfId="2" applyFont="1" applyFill="1" applyBorder="1" applyAlignment="1" applyProtection="1">
      <alignment horizontal="center" vertical="center" shrinkToFit="1"/>
      <protection hidden="1"/>
    </xf>
    <xf numFmtId="0" fontId="27" fillId="2" borderId="81" xfId="2" applyFont="1" applyFill="1" applyBorder="1" applyAlignment="1" applyProtection="1">
      <alignment horizontal="center" vertical="center" shrinkToFit="1"/>
      <protection hidden="1"/>
    </xf>
    <xf numFmtId="0" fontId="27" fillId="2" borderId="83" xfId="2" applyFont="1" applyFill="1" applyBorder="1" applyAlignment="1" applyProtection="1">
      <alignment horizontal="center" vertical="center" shrinkToFit="1"/>
      <protection hidden="1"/>
    </xf>
    <xf numFmtId="0" fontId="27" fillId="2" borderId="54" xfId="2" applyFont="1" applyFill="1" applyBorder="1" applyAlignment="1" applyProtection="1">
      <alignment vertical="center" shrinkToFit="1"/>
      <protection hidden="1"/>
    </xf>
    <xf numFmtId="0" fontId="25" fillId="0" borderId="64" xfId="2" applyFont="1" applyBorder="1" applyAlignment="1" applyProtection="1">
      <alignment horizontal="center" vertical="center"/>
      <protection hidden="1"/>
    </xf>
    <xf numFmtId="0" fontId="25" fillId="0" borderId="68" xfId="2" applyFont="1" applyBorder="1" applyAlignment="1" applyProtection="1">
      <alignment horizontal="center" vertical="center"/>
      <protection hidden="1"/>
    </xf>
    <xf numFmtId="0" fontId="25" fillId="0" borderId="77" xfId="2" applyFont="1" applyBorder="1" applyAlignment="1" applyProtection="1">
      <alignment horizontal="center" vertical="center"/>
      <protection hidden="1"/>
    </xf>
    <xf numFmtId="0" fontId="25" fillId="0" borderId="73" xfId="2" applyFont="1" applyBorder="1" applyAlignment="1" applyProtection="1">
      <alignment horizontal="center" vertical="center"/>
      <protection hidden="1"/>
    </xf>
    <xf numFmtId="0" fontId="25" fillId="0" borderId="78" xfId="2" applyFont="1" applyBorder="1" applyAlignment="1" applyProtection="1">
      <alignment horizontal="center" vertical="center"/>
      <protection hidden="1"/>
    </xf>
    <xf numFmtId="0" fontId="25" fillId="0" borderId="74" xfId="2" applyFont="1" applyBorder="1" applyAlignment="1" applyProtection="1">
      <alignment horizontal="center" vertical="center"/>
      <protection hidden="1"/>
    </xf>
    <xf numFmtId="164" fontId="31" fillId="0" borderId="4" xfId="2" applyNumberFormat="1" applyFont="1" applyBorder="1" applyAlignment="1" applyProtection="1">
      <alignment horizontal="center" vertical="center"/>
      <protection hidden="1"/>
    </xf>
    <xf numFmtId="164" fontId="32" fillId="0" borderId="27" xfId="2" applyNumberFormat="1" applyFont="1" applyBorder="1" applyAlignment="1" applyProtection="1">
      <alignment horizontal="center" vertical="center"/>
      <protection hidden="1"/>
    </xf>
    <xf numFmtId="164" fontId="32" fillId="0" borderId="71" xfId="2" applyNumberFormat="1" applyFont="1" applyBorder="1" applyAlignment="1" applyProtection="1">
      <alignment horizontal="center" vertical="center"/>
      <protection hidden="1"/>
    </xf>
    <xf numFmtId="164" fontId="32" fillId="0" borderId="29" xfId="2" applyNumberFormat="1" applyFont="1" applyBorder="1" applyAlignment="1" applyProtection="1">
      <alignment horizontal="center" vertical="center"/>
      <protection hidden="1"/>
    </xf>
    <xf numFmtId="164" fontId="32" fillId="0" borderId="51" xfId="2" applyNumberFormat="1" applyFont="1" applyBorder="1" applyAlignment="1" applyProtection="1">
      <alignment horizontal="center" vertical="center"/>
      <protection hidden="1"/>
    </xf>
    <xf numFmtId="0" fontId="32" fillId="0" borderId="40" xfId="2" applyFont="1" applyBorder="1" applyAlignment="1" applyProtection="1">
      <alignment horizontal="center" vertical="center"/>
      <protection hidden="1"/>
    </xf>
    <xf numFmtId="0" fontId="32" fillId="0" borderId="58" xfId="2" applyFont="1" applyBorder="1" applyAlignment="1" applyProtection="1">
      <alignment horizontal="center" vertical="center"/>
      <protection hidden="1"/>
    </xf>
    <xf numFmtId="0" fontId="32" fillId="0" borderId="65" xfId="2" applyFont="1" applyBorder="1" applyAlignment="1" applyProtection="1">
      <alignment horizontal="center" vertical="center"/>
      <protection hidden="1"/>
    </xf>
    <xf numFmtId="0" fontId="27" fillId="5" borderId="85" xfId="2" applyFont="1" applyFill="1" applyBorder="1" applyAlignment="1" applyProtection="1">
      <alignment horizontal="center" vertical="center" shrinkToFit="1"/>
      <protection locked="0"/>
    </xf>
    <xf numFmtId="164" fontId="31" fillId="0" borderId="6" xfId="2" applyNumberFormat="1" applyFont="1" applyBorder="1" applyAlignment="1" applyProtection="1">
      <alignment horizontal="center" vertical="center"/>
      <protection hidden="1"/>
    </xf>
    <xf numFmtId="0" fontId="25" fillId="13" borderId="41" xfId="2" applyFont="1" applyFill="1" applyBorder="1" applyAlignment="1" applyProtection="1">
      <alignment horizontal="center" vertical="center" shrinkToFit="1"/>
      <protection locked="0"/>
    </xf>
    <xf numFmtId="0" fontId="25" fillId="13" borderId="62" xfId="2" applyFont="1" applyFill="1" applyBorder="1" applyAlignment="1" applyProtection="1">
      <alignment horizontal="center" vertical="center" shrinkToFit="1"/>
      <protection locked="0"/>
    </xf>
    <xf numFmtId="0" fontId="25" fillId="13" borderId="4" xfId="2" applyFont="1" applyFill="1" applyBorder="1" applyAlignment="1" applyProtection="1">
      <alignment horizontal="center" vertical="center" shrinkToFit="1"/>
      <protection locked="0"/>
    </xf>
    <xf numFmtId="0" fontId="27" fillId="2" borderId="86" xfId="2" applyFont="1" applyFill="1" applyBorder="1" applyAlignment="1" applyProtection="1">
      <alignment horizontal="center" vertical="center" shrinkToFit="1"/>
      <protection hidden="1"/>
    </xf>
    <xf numFmtId="0" fontId="27" fillId="2" borderId="60" xfId="2" applyFont="1" applyFill="1" applyBorder="1" applyAlignment="1" applyProtection="1">
      <alignment horizontal="center" vertical="center" shrinkToFit="1"/>
      <protection hidden="1"/>
    </xf>
    <xf numFmtId="0" fontId="27" fillId="2" borderId="67" xfId="2" applyFont="1" applyFill="1" applyBorder="1" applyAlignment="1" applyProtection="1">
      <alignment horizontal="center" vertical="center" shrinkToFit="1"/>
      <protection hidden="1"/>
    </xf>
    <xf numFmtId="0" fontId="25" fillId="13" borderId="41" xfId="2" applyFont="1" applyFill="1" applyBorder="1" applyAlignment="1" applyProtection="1">
      <alignment horizontal="center" vertical="center" shrinkToFit="1"/>
      <protection hidden="1"/>
    </xf>
    <xf numFmtId="0" fontId="25" fillId="13" borderId="5" xfId="2" applyFont="1" applyFill="1" applyBorder="1" applyAlignment="1" applyProtection="1">
      <alignment horizontal="center" vertical="center" shrinkToFit="1"/>
      <protection hidden="1"/>
    </xf>
    <xf numFmtId="164" fontId="12" fillId="0" borderId="21" xfId="2" applyNumberFormat="1" applyFont="1" applyBorder="1" applyAlignment="1" applyProtection="1">
      <alignment horizontal="center" vertical="center"/>
      <protection hidden="1"/>
    </xf>
    <xf numFmtId="0" fontId="25" fillId="13" borderId="82" xfId="2" applyFont="1" applyFill="1" applyBorder="1" applyAlignment="1" applyProtection="1">
      <alignment horizontal="center" vertical="center" shrinkToFit="1"/>
      <protection locked="0"/>
    </xf>
    <xf numFmtId="0" fontId="25" fillId="0" borderId="63" xfId="2" applyFont="1" applyBorder="1" applyAlignment="1" applyProtection="1">
      <alignment horizontal="center" vertical="center" textRotation="90" wrapText="1"/>
      <protection hidden="1"/>
    </xf>
    <xf numFmtId="0" fontId="25" fillId="0" borderId="64" xfId="2" applyFont="1" applyBorder="1" applyAlignment="1" applyProtection="1">
      <alignment horizontal="center" vertical="center" textRotation="90" wrapText="1"/>
      <protection hidden="1"/>
    </xf>
    <xf numFmtId="0" fontId="27" fillId="2" borderId="87" xfId="2" applyFont="1" applyFill="1" applyBorder="1" applyAlignment="1" applyProtection="1">
      <alignment horizontal="center" vertical="center" shrinkToFit="1"/>
      <protection hidden="1"/>
    </xf>
    <xf numFmtId="166" fontId="25" fillId="0" borderId="21" xfId="2" applyNumberFormat="1" applyFont="1" applyBorder="1" applyAlignment="1" applyProtection="1">
      <alignment horizontal="center" vertical="center"/>
      <protection hidden="1"/>
    </xf>
    <xf numFmtId="0" fontId="25" fillId="2" borderId="21" xfId="2" applyFont="1" applyFill="1" applyBorder="1" applyAlignment="1" applyProtection="1">
      <alignment horizontal="center" vertical="center"/>
      <protection hidden="1"/>
    </xf>
    <xf numFmtId="0" fontId="25" fillId="0" borderId="63" xfId="2" applyFont="1" applyBorder="1" applyAlignment="1" applyProtection="1">
      <alignment horizontal="center" vertical="center"/>
      <protection hidden="1"/>
    </xf>
    <xf numFmtId="0" fontId="25" fillId="0" borderId="37" xfId="2" applyFont="1" applyBorder="1" applyAlignment="1" applyProtection="1">
      <alignment horizontal="center" vertical="center"/>
      <protection hidden="1"/>
    </xf>
    <xf numFmtId="0" fontId="25" fillId="0" borderId="25" xfId="2" applyFont="1" applyBorder="1" applyAlignment="1" applyProtection="1">
      <alignment horizontal="center" vertical="center"/>
      <protection hidden="1"/>
    </xf>
    <xf numFmtId="0" fontId="25" fillId="0" borderId="26" xfId="2" applyFont="1" applyBorder="1" applyAlignment="1" applyProtection="1">
      <alignment horizontal="center" vertical="center"/>
      <protection hidden="1"/>
    </xf>
    <xf numFmtId="0" fontId="25" fillId="14" borderId="21" xfId="2" applyFont="1" applyFill="1" applyBorder="1" applyAlignment="1" applyProtection="1">
      <alignment horizontal="center" vertical="center"/>
      <protection hidden="1"/>
    </xf>
    <xf numFmtId="0" fontId="25" fillId="15" borderId="21" xfId="2" applyFont="1" applyFill="1" applyBorder="1" applyAlignment="1" applyProtection="1">
      <alignment horizontal="center" vertical="center" wrapText="1"/>
      <protection hidden="1"/>
    </xf>
    <xf numFmtId="0" fontId="25" fillId="4" borderId="39" xfId="2" applyFont="1" applyFill="1" applyBorder="1" applyAlignment="1" applyProtection="1">
      <alignment horizontal="center" vertical="center"/>
      <protection hidden="1"/>
    </xf>
    <xf numFmtId="0" fontId="25" fillId="4" borderId="0" xfId="2" applyFont="1" applyFill="1" applyAlignment="1" applyProtection="1">
      <alignment horizontal="center" vertical="center"/>
      <protection hidden="1"/>
    </xf>
    <xf numFmtId="0" fontId="25" fillId="4" borderId="80" xfId="2" applyFont="1" applyFill="1" applyBorder="1" applyAlignment="1" applyProtection="1">
      <alignment horizontal="center" vertical="center"/>
      <protection hidden="1"/>
    </xf>
    <xf numFmtId="0" fontId="25" fillId="4" borderId="79" xfId="2" applyFont="1" applyFill="1" applyBorder="1" applyAlignment="1" applyProtection="1">
      <alignment horizontal="center" vertical="center"/>
      <protection hidden="1"/>
    </xf>
    <xf numFmtId="0" fontId="25" fillId="4" borderId="7" xfId="2" applyFont="1" applyFill="1" applyBorder="1" applyAlignment="1" applyProtection="1">
      <alignment horizontal="center" vertical="center"/>
      <protection hidden="1"/>
    </xf>
    <xf numFmtId="0" fontId="27" fillId="2" borderId="94" xfId="2" applyFont="1" applyFill="1" applyBorder="1" applyAlignment="1" applyProtection="1">
      <alignment vertical="center" shrinkToFit="1"/>
      <protection hidden="1"/>
    </xf>
    <xf numFmtId="0" fontId="27" fillId="2" borderId="95" xfId="2" applyFont="1" applyFill="1" applyBorder="1" applyAlignment="1" applyProtection="1">
      <alignment vertical="center" shrinkToFit="1"/>
      <protection hidden="1"/>
    </xf>
    <xf numFmtId="0" fontId="25" fillId="4" borderId="70" xfId="2" applyFont="1" applyFill="1" applyBorder="1" applyAlignment="1" applyProtection="1">
      <alignment horizontal="center" vertical="center" shrinkToFit="1"/>
      <protection hidden="1"/>
    </xf>
    <xf numFmtId="0" fontId="25" fillId="4" borderId="69" xfId="2" applyFont="1" applyFill="1" applyBorder="1" applyAlignment="1" applyProtection="1">
      <alignment horizontal="center" vertical="center" shrinkToFit="1"/>
      <protection hidden="1"/>
    </xf>
    <xf numFmtId="0" fontId="25" fillId="4" borderId="41" xfId="2" applyFont="1" applyFill="1" applyBorder="1" applyAlignment="1" applyProtection="1">
      <alignment horizontal="center" vertical="center" wrapText="1"/>
      <protection locked="0"/>
    </xf>
    <xf numFmtId="0" fontId="25" fillId="4" borderId="69" xfId="2" applyFont="1" applyFill="1" applyBorder="1" applyAlignment="1" applyProtection="1">
      <alignment horizontal="center" vertical="center" wrapText="1"/>
      <protection locked="0"/>
    </xf>
    <xf numFmtId="0" fontId="25" fillId="4" borderId="36" xfId="2" applyFont="1" applyFill="1" applyBorder="1" applyAlignment="1" applyProtection="1">
      <alignment horizontal="center" vertical="center"/>
      <protection hidden="1"/>
    </xf>
    <xf numFmtId="0" fontId="25" fillId="4" borderId="54" xfId="2" applyFont="1" applyFill="1" applyBorder="1" applyAlignment="1" applyProtection="1">
      <alignment horizontal="center" vertical="center"/>
      <protection hidden="1"/>
    </xf>
    <xf numFmtId="0" fontId="25" fillId="4" borderId="55" xfId="2" applyFont="1" applyFill="1" applyBorder="1" applyAlignment="1" applyProtection="1">
      <alignment horizontal="center" vertical="center"/>
      <protection hidden="1"/>
    </xf>
    <xf numFmtId="0" fontId="25" fillId="4" borderId="5" xfId="2" applyFont="1" applyFill="1" applyBorder="1" applyAlignment="1" applyProtection="1">
      <alignment horizontal="center" vertical="center" wrapText="1"/>
      <protection locked="0"/>
    </xf>
    <xf numFmtId="0" fontId="25" fillId="13" borderId="81" xfId="2" applyFont="1" applyFill="1" applyBorder="1" applyAlignment="1" applyProtection="1">
      <alignment horizontal="center" vertical="center" shrinkToFit="1"/>
      <protection locked="0"/>
    </xf>
    <xf numFmtId="0" fontId="25" fillId="13" borderId="83" xfId="2" applyFont="1" applyFill="1" applyBorder="1" applyAlignment="1" applyProtection="1">
      <alignment horizontal="center" vertical="center" shrinkToFit="1"/>
      <protection locked="0"/>
    </xf>
    <xf numFmtId="164" fontId="25" fillId="13" borderId="83" xfId="2" applyNumberFormat="1" applyFont="1" applyFill="1" applyBorder="1" applyAlignment="1" applyProtection="1">
      <alignment horizontal="center" vertical="center" shrinkToFit="1"/>
      <protection hidden="1"/>
    </xf>
    <xf numFmtId="164" fontId="25" fillId="13" borderId="86" xfId="2" applyNumberFormat="1" applyFont="1" applyFill="1" applyBorder="1" applyAlignment="1" applyProtection="1">
      <alignment horizontal="center" vertical="center" shrinkToFit="1"/>
      <protection hidden="1"/>
    </xf>
    <xf numFmtId="0" fontId="25" fillId="13" borderId="82" xfId="2" applyFont="1" applyFill="1" applyBorder="1" applyAlignment="1" applyProtection="1">
      <alignment horizontal="center" vertical="center" shrinkToFit="1"/>
      <protection hidden="1"/>
    </xf>
    <xf numFmtId="0" fontId="25" fillId="13" borderId="84" xfId="2" applyFont="1" applyFill="1" applyBorder="1" applyAlignment="1" applyProtection="1">
      <alignment horizontal="center" vertical="center" shrinkToFit="1"/>
      <protection hidden="1"/>
    </xf>
    <xf numFmtId="0" fontId="25" fillId="13" borderId="88" xfId="2" applyFont="1" applyFill="1" applyBorder="1" applyAlignment="1" applyProtection="1">
      <alignment horizontal="center" vertical="center" shrinkToFit="1"/>
      <protection hidden="1"/>
    </xf>
    <xf numFmtId="0" fontId="25" fillId="13" borderId="89" xfId="2" applyFont="1" applyFill="1" applyBorder="1" applyAlignment="1" applyProtection="1">
      <alignment horizontal="center" vertical="center" shrinkToFit="1"/>
      <protection hidden="1"/>
    </xf>
    <xf numFmtId="0" fontId="25" fillId="13" borderId="92" xfId="2" applyFont="1" applyFill="1" applyBorder="1" applyAlignment="1" applyProtection="1">
      <alignment horizontal="center" vertical="center" shrinkToFit="1"/>
      <protection locked="0"/>
    </xf>
    <xf numFmtId="0" fontId="25" fillId="13" borderId="93" xfId="2" applyFont="1" applyFill="1" applyBorder="1" applyAlignment="1" applyProtection="1">
      <alignment horizontal="center" vertical="center" shrinkToFit="1"/>
      <protection locked="0"/>
    </xf>
    <xf numFmtId="164" fontId="25" fillId="13" borderId="90" xfId="2" applyNumberFormat="1" applyFont="1" applyFill="1" applyBorder="1" applyAlignment="1" applyProtection="1">
      <alignment horizontal="center" vertical="center" shrinkToFit="1"/>
      <protection hidden="1"/>
    </xf>
    <xf numFmtId="0" fontId="25" fillId="13" borderId="91" xfId="2" applyFont="1" applyFill="1" applyBorder="1" applyAlignment="1" applyProtection="1">
      <alignment horizontal="center" vertical="center" shrinkToFit="1"/>
      <protection locked="0"/>
    </xf>
    <xf numFmtId="0" fontId="27" fillId="2" borderId="90" xfId="2" applyFont="1" applyFill="1" applyBorder="1" applyAlignment="1" applyProtection="1">
      <alignment horizontal="center" vertical="center" shrinkToFit="1"/>
      <protection hidden="1"/>
    </xf>
    <xf numFmtId="0" fontId="27" fillId="2" borderId="59" xfId="2" applyFont="1" applyFill="1" applyBorder="1" applyAlignment="1" applyProtection="1">
      <alignment horizontal="center" vertical="center" shrinkToFit="1"/>
      <protection hidden="1"/>
    </xf>
    <xf numFmtId="0" fontId="27" fillId="2" borderId="91" xfId="2" applyFont="1" applyFill="1" applyBorder="1" applyAlignment="1" applyProtection="1">
      <alignment horizontal="center" vertical="center" shrinkToFit="1"/>
      <protection hidden="1"/>
    </xf>
    <xf numFmtId="1" fontId="25" fillId="13" borderId="81" xfId="2" applyNumberFormat="1" applyFont="1" applyFill="1" applyBorder="1" applyAlignment="1" applyProtection="1">
      <alignment horizontal="center" vertical="center" shrinkToFit="1"/>
      <protection locked="0"/>
    </xf>
    <xf numFmtId="1" fontId="25" fillId="13" borderId="83" xfId="2" applyNumberFormat="1" applyFont="1" applyFill="1" applyBorder="1" applyAlignment="1" applyProtection="1">
      <alignment horizontal="center" vertical="center" shrinkToFit="1"/>
      <protection locked="0"/>
    </xf>
    <xf numFmtId="0" fontId="31" fillId="0" borderId="54" xfId="2" applyFont="1" applyBorder="1" applyAlignment="1" applyProtection="1">
      <alignment horizontal="center" vertical="center" wrapText="1"/>
      <protection hidden="1"/>
    </xf>
    <xf numFmtId="0" fontId="25" fillId="0" borderId="40" xfId="2" applyFont="1" applyBorder="1" applyAlignment="1" applyProtection="1">
      <alignment horizontal="center" vertical="center" textRotation="90"/>
      <protection hidden="1"/>
    </xf>
    <xf numFmtId="0" fontId="25" fillId="0" borderId="58" xfId="2" applyFont="1" applyBorder="1" applyAlignment="1" applyProtection="1">
      <alignment horizontal="center" vertical="center" textRotation="90"/>
      <protection hidden="1"/>
    </xf>
    <xf numFmtId="0" fontId="32" fillId="0" borderId="27" xfId="2" applyFont="1" applyBorder="1" applyAlignment="1" applyProtection="1">
      <alignment horizontal="center" vertical="center" wrapText="1"/>
      <protection hidden="1"/>
    </xf>
    <xf numFmtId="0" fontId="32" fillId="0" borderId="71" xfId="2" applyFont="1" applyBorder="1" applyAlignment="1" applyProtection="1">
      <alignment horizontal="center" vertical="center" wrapText="1"/>
      <protection hidden="1"/>
    </xf>
    <xf numFmtId="0" fontId="32" fillId="0" borderId="29" xfId="2" applyFont="1" applyBorder="1" applyAlignment="1" applyProtection="1">
      <alignment horizontal="center" vertical="center" wrapText="1"/>
      <protection hidden="1"/>
    </xf>
    <xf numFmtId="0" fontId="32" fillId="0" borderId="51" xfId="2" applyFont="1" applyBorder="1" applyAlignment="1" applyProtection="1">
      <alignment horizontal="center" vertical="center" wrapText="1"/>
      <protection hidden="1"/>
    </xf>
    <xf numFmtId="0" fontId="25" fillId="0" borderId="36" xfId="2" applyFont="1" applyBorder="1" applyAlignment="1" applyProtection="1">
      <alignment horizontal="center" vertical="center"/>
      <protection hidden="1"/>
    </xf>
    <xf numFmtId="0" fontId="25" fillId="0" borderId="49" xfId="2" applyFont="1" applyBorder="1" applyAlignment="1" applyProtection="1">
      <alignment horizontal="center" vertical="center"/>
      <protection hidden="1"/>
    </xf>
    <xf numFmtId="0" fontId="25" fillId="0" borderId="35" xfId="2" applyFont="1" applyBorder="1" applyAlignment="1" applyProtection="1">
      <alignment horizontal="center" vertical="center"/>
      <protection hidden="1"/>
    </xf>
    <xf numFmtId="0" fontId="25" fillId="0" borderId="37" xfId="2" applyFont="1" applyBorder="1" applyAlignment="1" applyProtection="1">
      <alignment horizontal="center" vertical="center" textRotation="90"/>
      <protection hidden="1"/>
    </xf>
    <xf numFmtId="0" fontId="25" fillId="0" borderId="25" xfId="2" applyFont="1" applyBorder="1" applyAlignment="1" applyProtection="1">
      <alignment horizontal="center" vertical="center" textRotation="90"/>
      <protection hidden="1"/>
    </xf>
    <xf numFmtId="0" fontId="45" fillId="3" borderId="1" xfId="0" applyFont="1" applyFill="1" applyBorder="1" applyAlignment="1">
      <alignment horizontal="center" vertical="center"/>
    </xf>
    <xf numFmtId="0" fontId="45" fillId="3" borderId="2" xfId="0" applyFont="1" applyFill="1" applyBorder="1" applyAlignment="1">
      <alignment horizontal="center" vertical="center"/>
    </xf>
    <xf numFmtId="0" fontId="45" fillId="3" borderId="3" xfId="0" applyFont="1" applyFill="1" applyBorder="1" applyAlignment="1">
      <alignment horizontal="center" vertical="center"/>
    </xf>
    <xf numFmtId="0" fontId="50" fillId="8" borderId="2" xfId="0" applyFont="1" applyFill="1" applyBorder="1" applyAlignment="1">
      <alignment horizontal="center" vertical="center" wrapText="1"/>
    </xf>
    <xf numFmtId="0" fontId="50" fillId="8" borderId="9" xfId="0" applyFont="1" applyFill="1" applyBorder="1" applyAlignment="1">
      <alignment horizontal="center" vertical="center" wrapText="1"/>
    </xf>
    <xf numFmtId="0" fontId="48" fillId="7" borderId="2" xfId="0" applyFont="1" applyFill="1" applyBorder="1" applyAlignment="1">
      <alignment horizontal="center" vertical="center" shrinkToFit="1"/>
    </xf>
    <xf numFmtId="0" fontId="48" fillId="7" borderId="3" xfId="0" applyFont="1" applyFill="1" applyBorder="1" applyAlignment="1">
      <alignment horizontal="center" vertical="center" shrinkToFit="1"/>
    </xf>
    <xf numFmtId="0" fontId="48" fillId="7" borderId="2" xfId="0" applyFont="1" applyFill="1" applyBorder="1" applyAlignment="1">
      <alignment horizontal="center" vertical="center"/>
    </xf>
    <xf numFmtId="0" fontId="48" fillId="7" borderId="3" xfId="0" applyFont="1" applyFill="1" applyBorder="1" applyAlignment="1">
      <alignment horizontal="center" vertical="center"/>
    </xf>
    <xf numFmtId="0" fontId="47" fillId="7" borderId="2" xfId="0" applyFont="1" applyFill="1" applyBorder="1" applyAlignment="1" applyProtection="1">
      <alignment horizontal="center" vertical="center"/>
      <protection locked="0"/>
    </xf>
    <xf numFmtId="0" fontId="47" fillId="7" borderId="3" xfId="0" applyFont="1" applyFill="1" applyBorder="1" applyAlignment="1" applyProtection="1">
      <alignment horizontal="center" vertical="center"/>
      <protection locked="0"/>
    </xf>
    <xf numFmtId="0" fontId="47" fillId="7" borderId="1" xfId="0" applyFont="1" applyFill="1" applyBorder="1" applyAlignment="1" applyProtection="1">
      <alignment horizontal="center" vertical="center"/>
      <protection locked="0"/>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50" fillId="8" borderId="1" xfId="0" applyFont="1" applyFill="1" applyBorder="1" applyAlignment="1">
      <alignment horizontal="center" vertical="center" wrapText="1"/>
    </xf>
    <xf numFmtId="0" fontId="48" fillId="8" borderId="42" xfId="0" applyFont="1" applyFill="1" applyBorder="1" applyAlignment="1">
      <alignment horizontal="center" vertical="center" wrapText="1"/>
    </xf>
    <xf numFmtId="0" fontId="48" fillId="8" borderId="48"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48" fillId="8" borderId="9" xfId="0" applyFont="1" applyFill="1" applyBorder="1" applyAlignment="1">
      <alignment horizontal="center" vertical="center" wrapText="1"/>
    </xf>
    <xf numFmtId="16" fontId="51" fillId="7" borderId="2" xfId="0" applyNumberFormat="1" applyFont="1" applyFill="1" applyBorder="1" applyAlignment="1" applyProtection="1">
      <alignment horizontal="center" vertical="center" wrapText="1"/>
      <protection locked="0"/>
    </xf>
    <xf numFmtId="0" fontId="51" fillId="7" borderId="2" xfId="0" applyFont="1" applyFill="1" applyBorder="1" applyAlignment="1" applyProtection="1">
      <alignment horizontal="center" vertical="center" wrapText="1"/>
      <protection locked="0"/>
    </xf>
    <xf numFmtId="0" fontId="51" fillId="7" borderId="3" xfId="0" applyFont="1" applyFill="1" applyBorder="1" applyAlignment="1" applyProtection="1">
      <alignment horizontal="center" vertical="center" wrapText="1"/>
      <protection locked="0"/>
    </xf>
    <xf numFmtId="165" fontId="10" fillId="2" borderId="1" xfId="0" applyNumberFormat="1" applyFont="1" applyFill="1" applyBorder="1" applyAlignment="1">
      <alignment horizontal="center" vertical="center"/>
    </xf>
    <xf numFmtId="165" fontId="10" fillId="2" borderId="2" xfId="0" applyNumberFormat="1" applyFont="1" applyFill="1" applyBorder="1" applyAlignment="1">
      <alignment horizontal="center" vertical="center"/>
    </xf>
    <xf numFmtId="165" fontId="10" fillId="2" borderId="3" xfId="0" applyNumberFormat="1" applyFont="1" applyFill="1" applyBorder="1" applyAlignment="1">
      <alignment horizontal="center" vertical="center"/>
    </xf>
    <xf numFmtId="165" fontId="22" fillId="7" borderId="1" xfId="0" applyNumberFormat="1" applyFont="1" applyFill="1" applyBorder="1" applyAlignment="1">
      <alignment horizontal="center" vertical="center"/>
    </xf>
    <xf numFmtId="165" fontId="22" fillId="7" borderId="2" xfId="0" applyNumberFormat="1" applyFont="1" applyFill="1" applyBorder="1" applyAlignment="1">
      <alignment horizontal="center" vertical="center"/>
    </xf>
    <xf numFmtId="165" fontId="47" fillId="7" borderId="2" xfId="0" applyNumberFormat="1" applyFont="1" applyFill="1" applyBorder="1" applyAlignment="1">
      <alignment horizontal="center" vertical="center"/>
    </xf>
    <xf numFmtId="165" fontId="47" fillId="7" borderId="3"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52" fillId="3" borderId="1" xfId="0" applyFont="1" applyFill="1" applyBorder="1" applyAlignment="1">
      <alignment horizontal="center" vertical="center" wrapText="1"/>
    </xf>
    <xf numFmtId="0" fontId="52" fillId="3" borderId="2" xfId="0" applyFont="1" applyFill="1" applyBorder="1" applyAlignment="1">
      <alignment horizontal="center" vertical="center"/>
    </xf>
    <xf numFmtId="0" fontId="52" fillId="3" borderId="3" xfId="0" applyFont="1" applyFill="1" applyBorder="1" applyAlignment="1">
      <alignment horizontal="center" vertical="center"/>
    </xf>
    <xf numFmtId="0" fontId="6" fillId="20" borderId="42" xfId="0" applyFont="1" applyFill="1" applyBorder="1" applyAlignment="1">
      <alignment horizontal="center" vertical="center" wrapText="1"/>
    </xf>
    <xf numFmtId="0" fontId="6" fillId="20" borderId="13" xfId="0" applyFont="1" applyFill="1" applyBorder="1" applyAlignment="1">
      <alignment horizontal="center" vertical="center" wrapText="1"/>
    </xf>
    <xf numFmtId="0" fontId="6" fillId="20" borderId="45" xfId="0" applyFont="1" applyFill="1" applyBorder="1" applyAlignment="1">
      <alignment horizontal="center" vertical="center" wrapText="1"/>
    </xf>
    <xf numFmtId="0" fontId="6" fillId="20" borderId="21" xfId="0" applyFont="1" applyFill="1" applyBorder="1" applyAlignment="1">
      <alignment horizontal="center" vertical="center" wrapText="1"/>
    </xf>
    <xf numFmtId="0" fontId="6" fillId="20" borderId="48" xfId="0" applyFont="1" applyFill="1" applyBorder="1" applyAlignment="1">
      <alignment horizontal="center" vertical="center" wrapText="1"/>
    </xf>
    <xf numFmtId="0" fontId="6" fillId="20" borderId="16" xfId="0" applyFont="1" applyFill="1" applyBorder="1" applyAlignment="1">
      <alignment horizontal="center" vertical="center" wrapText="1"/>
    </xf>
    <xf numFmtId="0" fontId="6" fillId="0" borderId="23" xfId="0" applyFont="1" applyBorder="1" applyAlignment="1" applyProtection="1">
      <alignment horizontal="left" vertical="center" wrapText="1" shrinkToFit="1"/>
      <protection locked="0"/>
    </xf>
    <xf numFmtId="0" fontId="6" fillId="0" borderId="20" xfId="0" applyFont="1" applyBorder="1" applyAlignment="1" applyProtection="1">
      <alignment horizontal="left" vertical="center" wrapText="1" shrinkToFit="1"/>
      <protection locked="0"/>
    </xf>
    <xf numFmtId="0" fontId="6" fillId="0" borderId="17" xfId="0" applyFont="1" applyBorder="1" applyAlignment="1" applyProtection="1">
      <alignment horizontal="left" vertical="center" wrapText="1" shrinkToFit="1"/>
      <protection locked="0"/>
    </xf>
    <xf numFmtId="0" fontId="6" fillId="0" borderId="15" xfId="0" applyFont="1" applyBorder="1" applyAlignment="1" applyProtection="1">
      <alignment horizontal="left" vertical="center" wrapText="1" shrinkToFit="1"/>
      <protection locked="0"/>
    </xf>
    <xf numFmtId="0" fontId="6" fillId="0" borderId="14"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5" fillId="8" borderId="32" xfId="0" applyFont="1" applyFill="1" applyBorder="1" applyAlignment="1">
      <alignment horizontal="center" vertical="center"/>
    </xf>
    <xf numFmtId="0" fontId="5" fillId="8" borderId="9" xfId="0" applyFont="1" applyFill="1" applyBorder="1" applyAlignment="1">
      <alignment horizontal="center" vertical="center"/>
    </xf>
    <xf numFmtId="0" fontId="49" fillId="17" borderId="1" xfId="0" applyFont="1" applyFill="1" applyBorder="1" applyAlignment="1" applyProtection="1">
      <alignment horizontal="center" vertical="center"/>
      <protection locked="0"/>
    </xf>
    <xf numFmtId="0" fontId="49" fillId="17" borderId="2" xfId="0" applyFont="1" applyFill="1" applyBorder="1" applyAlignment="1" applyProtection="1">
      <alignment horizontal="center" vertical="center"/>
      <protection locked="0"/>
    </xf>
    <xf numFmtId="0" fontId="49" fillId="17" borderId="3" xfId="0" applyFont="1" applyFill="1" applyBorder="1" applyAlignment="1" applyProtection="1">
      <alignment horizontal="center" vertical="center"/>
      <protection locked="0"/>
    </xf>
    <xf numFmtId="0" fontId="6" fillId="20" borderId="16" xfId="0" applyFont="1" applyFill="1" applyBorder="1" applyAlignment="1">
      <alignment horizontal="center" vertical="center"/>
    </xf>
    <xf numFmtId="0" fontId="6" fillId="20" borderId="21" xfId="0" applyFont="1" applyFill="1" applyBorder="1" applyAlignment="1">
      <alignment horizontal="center" vertical="center"/>
    </xf>
    <xf numFmtId="0" fontId="6" fillId="20" borderId="13" xfId="0" applyFont="1" applyFill="1" applyBorder="1" applyAlignment="1">
      <alignment horizontal="center" vertical="center"/>
    </xf>
    <xf numFmtId="0" fontId="6" fillId="20" borderId="18" xfId="0" applyFont="1" applyFill="1" applyBorder="1" applyAlignment="1">
      <alignment horizontal="center" vertical="center"/>
    </xf>
    <xf numFmtId="0" fontId="6" fillId="20" borderId="24" xfId="0" applyFont="1" applyFill="1" applyBorder="1" applyAlignment="1">
      <alignment horizontal="center" vertical="center"/>
    </xf>
    <xf numFmtId="0" fontId="6" fillId="20" borderId="19" xfId="0" applyFont="1" applyFill="1" applyBorder="1" applyAlignment="1">
      <alignment horizontal="center" vertical="center"/>
    </xf>
    <xf numFmtId="0" fontId="6" fillId="20" borderId="17" xfId="0" applyFont="1" applyFill="1" applyBorder="1" applyAlignment="1">
      <alignment horizontal="center" vertical="center"/>
    </xf>
    <xf numFmtId="0" fontId="6" fillId="20" borderId="15" xfId="0" applyFont="1" applyFill="1" applyBorder="1" applyAlignment="1">
      <alignment horizontal="center" vertical="center"/>
    </xf>
    <xf numFmtId="0" fontId="6" fillId="20" borderId="23" xfId="0" applyFont="1" applyFill="1" applyBorder="1" applyAlignment="1">
      <alignment horizontal="center" vertical="center"/>
    </xf>
    <xf numFmtId="0" fontId="6" fillId="20" borderId="20" xfId="0" applyFont="1" applyFill="1" applyBorder="1" applyAlignment="1">
      <alignment horizontal="center" vertical="center"/>
    </xf>
    <xf numFmtId="0" fontId="6" fillId="20" borderId="14" xfId="0" applyFont="1" applyFill="1" applyBorder="1" applyAlignment="1">
      <alignment horizontal="center" vertical="center"/>
    </xf>
    <xf numFmtId="0" fontId="6" fillId="20" borderId="12" xfId="0" applyFont="1" applyFill="1" applyBorder="1" applyAlignment="1">
      <alignment horizontal="center" vertical="center"/>
    </xf>
    <xf numFmtId="0" fontId="22" fillId="7" borderId="2" xfId="0" applyFont="1" applyFill="1" applyBorder="1" applyAlignment="1" applyProtection="1">
      <alignment horizontal="center" vertical="center"/>
      <protection locked="0"/>
    </xf>
    <xf numFmtId="0" fontId="22" fillId="7" borderId="3" xfId="0" applyFont="1" applyFill="1" applyBorder="1" applyAlignment="1" applyProtection="1">
      <alignment horizontal="center" vertical="center"/>
      <protection locked="0"/>
    </xf>
    <xf numFmtId="0" fontId="54" fillId="19" borderId="1" xfId="0" applyFont="1" applyFill="1" applyBorder="1" applyAlignment="1">
      <alignment horizontal="center" vertical="center"/>
    </xf>
    <xf numFmtId="0" fontId="54" fillId="19" borderId="2" xfId="0" applyFont="1" applyFill="1" applyBorder="1" applyAlignment="1">
      <alignment horizontal="center" vertical="center"/>
    </xf>
    <xf numFmtId="0" fontId="54" fillId="19" borderId="3" xfId="0" applyFont="1" applyFill="1" applyBorder="1" applyAlignment="1">
      <alignment horizontal="center" vertical="center"/>
    </xf>
    <xf numFmtId="0" fontId="11" fillId="18" borderId="0" xfId="0" applyFont="1" applyFill="1" applyAlignment="1" applyProtection="1">
      <alignment horizontal="center" vertical="center"/>
      <protection hidden="1"/>
    </xf>
    <xf numFmtId="0" fontId="11" fillId="0" borderId="0" xfId="0" applyFont="1" applyAlignment="1" applyProtection="1">
      <alignment horizontal="center" vertical="center"/>
      <protection hidden="1"/>
    </xf>
    <xf numFmtId="0" fontId="87" fillId="6" borderId="56" xfId="0" applyFont="1" applyFill="1" applyBorder="1" applyAlignment="1" applyProtection="1">
      <alignment horizontal="center" vertical="center" textRotation="45"/>
      <protection locked="0"/>
    </xf>
    <xf numFmtId="0" fontId="87" fillId="6" borderId="57" xfId="0" applyFont="1" applyFill="1" applyBorder="1" applyAlignment="1" applyProtection="1">
      <alignment horizontal="center" vertical="center" textRotation="45"/>
      <protection locked="0"/>
    </xf>
    <xf numFmtId="0" fontId="87" fillId="6" borderId="53" xfId="0" applyFont="1" applyFill="1" applyBorder="1" applyAlignment="1" applyProtection="1">
      <alignment horizontal="center" vertical="center" textRotation="45"/>
      <protection locked="0"/>
    </xf>
    <xf numFmtId="0" fontId="91" fillId="6" borderId="1" xfId="0" applyFont="1" applyFill="1" applyBorder="1" applyAlignment="1" applyProtection="1">
      <alignment horizontal="center"/>
      <protection hidden="1"/>
    </xf>
    <xf numFmtId="0" fontId="91" fillId="6" borderId="2" xfId="0" applyFont="1" applyFill="1" applyBorder="1" applyAlignment="1" applyProtection="1">
      <alignment horizontal="center"/>
      <protection hidden="1"/>
    </xf>
    <xf numFmtId="0" fontId="91" fillId="6" borderId="3" xfId="0" applyFont="1" applyFill="1" applyBorder="1" applyAlignment="1" applyProtection="1">
      <alignment horizontal="center"/>
      <protection hidden="1"/>
    </xf>
    <xf numFmtId="0" fontId="95" fillId="0" borderId="39" xfId="0" applyFont="1" applyBorder="1" applyAlignment="1" applyProtection="1">
      <alignment horizontal="center"/>
      <protection hidden="1"/>
    </xf>
    <xf numFmtId="0" fontId="95" fillId="0" borderId="7" xfId="0" applyFont="1" applyBorder="1" applyAlignment="1" applyProtection="1">
      <alignment horizontal="center"/>
      <protection hidden="1"/>
    </xf>
    <xf numFmtId="0" fontId="79" fillId="0" borderId="39" xfId="0" applyFont="1" applyBorder="1" applyAlignment="1" applyProtection="1">
      <alignment horizontal="center" vertical="center"/>
      <protection locked="0"/>
    </xf>
    <xf numFmtId="0" fontId="79" fillId="0" borderId="41" xfId="0" applyFont="1" applyBorder="1" applyAlignment="1" applyProtection="1">
      <alignment horizontal="center" vertical="center"/>
      <protection locked="0"/>
    </xf>
    <xf numFmtId="0" fontId="48" fillId="0" borderId="7" xfId="0" applyFont="1" applyBorder="1" applyAlignment="1" applyProtection="1">
      <alignment horizontal="center" vertical="center" shrinkToFit="1"/>
      <protection locked="0"/>
    </xf>
    <xf numFmtId="0" fontId="48" fillId="0" borderId="8" xfId="0" applyFont="1" applyBorder="1" applyAlignment="1" applyProtection="1">
      <alignment horizontal="center" vertical="center" shrinkToFit="1"/>
      <protection locked="0"/>
    </xf>
    <xf numFmtId="0" fontId="80" fillId="0" borderId="2" xfId="5" applyFont="1" applyFill="1" applyBorder="1" applyAlignment="1" applyProtection="1">
      <alignment horizontal="center" vertical="center"/>
      <protection locked="0"/>
    </xf>
    <xf numFmtId="0" fontId="34" fillId="0" borderId="2" xfId="0" applyFont="1" applyBorder="1" applyAlignment="1" applyProtection="1">
      <alignment horizontal="center" vertical="center"/>
      <protection locked="0"/>
    </xf>
    <xf numFmtId="0" fontId="34" fillId="0" borderId="3" xfId="0" applyFont="1" applyBorder="1" applyAlignment="1" applyProtection="1">
      <alignment horizontal="center" vertical="center"/>
      <protection locked="0"/>
    </xf>
    <xf numFmtId="0" fontId="91" fillId="6" borderId="1" xfId="0" applyFont="1" applyFill="1" applyBorder="1" applyAlignment="1" applyProtection="1">
      <alignment horizontal="center" vertical="center"/>
      <protection hidden="1"/>
    </xf>
    <xf numFmtId="0" fontId="91" fillId="6" borderId="2" xfId="0" applyFont="1" applyFill="1" applyBorder="1" applyAlignment="1" applyProtection="1">
      <alignment horizontal="center" vertical="center"/>
      <protection hidden="1"/>
    </xf>
    <xf numFmtId="0" fontId="91" fillId="6" borderId="3" xfId="0" applyFont="1" applyFill="1" applyBorder="1" applyAlignment="1" applyProtection="1">
      <alignment horizontal="center" vertical="center"/>
      <protection hidden="1"/>
    </xf>
    <xf numFmtId="0" fontId="86" fillId="0" borderId="2" xfId="0" applyFont="1" applyBorder="1" applyAlignment="1" applyProtection="1">
      <alignment horizontal="center" vertical="center"/>
      <protection locked="0"/>
    </xf>
    <xf numFmtId="0" fontId="86" fillId="0" borderId="3" xfId="0" applyFont="1" applyBorder="1" applyAlignment="1" applyProtection="1">
      <alignment horizontal="center" vertical="center"/>
      <protection locked="0"/>
    </xf>
    <xf numFmtId="0" fontId="88" fillId="6" borderId="1" xfId="0" applyFont="1" applyFill="1" applyBorder="1" applyAlignment="1" applyProtection="1">
      <alignment horizontal="center" vertical="center"/>
      <protection hidden="1"/>
    </xf>
    <xf numFmtId="0" fontId="88" fillId="6" borderId="2" xfId="0" applyFont="1" applyFill="1" applyBorder="1" applyAlignment="1" applyProtection="1">
      <alignment horizontal="center" vertical="center"/>
      <protection hidden="1"/>
    </xf>
    <xf numFmtId="0" fontId="88" fillId="6" borderId="3" xfId="0" applyFont="1" applyFill="1" applyBorder="1" applyAlignment="1" applyProtection="1">
      <alignment horizontal="center" vertical="center"/>
      <protection hidden="1"/>
    </xf>
    <xf numFmtId="0" fontId="10" fillId="2" borderId="1" xfId="0" applyFont="1" applyFill="1" applyBorder="1" applyAlignment="1" applyProtection="1">
      <alignment horizontal="center" vertical="center"/>
      <protection hidden="1"/>
    </xf>
    <xf numFmtId="0" fontId="10" fillId="2" borderId="3" xfId="0" applyFont="1" applyFill="1" applyBorder="1" applyAlignment="1" applyProtection="1">
      <alignment horizontal="center" vertical="center"/>
      <protection hidden="1"/>
    </xf>
    <xf numFmtId="0" fontId="10" fillId="0" borderId="2" xfId="0" applyFont="1" applyBorder="1" applyAlignment="1" applyProtection="1">
      <alignment horizontal="center" vertical="center"/>
      <protection locked="0"/>
    </xf>
    <xf numFmtId="0" fontId="90" fillId="0" borderId="6" xfId="0" applyFont="1" applyBorder="1" applyAlignment="1" applyProtection="1">
      <alignment horizontal="right" wrapText="1"/>
      <protection locked="0"/>
    </xf>
    <xf numFmtId="0" fontId="90" fillId="0" borderId="7" xfId="0" applyFont="1" applyBorder="1" applyAlignment="1" applyProtection="1">
      <alignment horizontal="right" wrapText="1"/>
      <protection locked="0"/>
    </xf>
    <xf numFmtId="0" fontId="90" fillId="0" borderId="7" xfId="0" applyFont="1" applyBorder="1" applyAlignment="1" applyProtection="1">
      <alignment horizontal="left" wrapText="1"/>
      <protection locked="0"/>
    </xf>
    <xf numFmtId="0" fontId="90" fillId="0" borderId="8" xfId="0" applyFont="1" applyBorder="1" applyAlignment="1" applyProtection="1">
      <alignment horizontal="left" wrapText="1"/>
      <protection locked="0"/>
    </xf>
    <xf numFmtId="0" fontId="47" fillId="6" borderId="62" xfId="0" applyFont="1" applyFill="1" applyBorder="1" applyAlignment="1" applyProtection="1">
      <alignment horizontal="center" wrapText="1"/>
      <protection hidden="1"/>
    </xf>
    <xf numFmtId="0" fontId="47" fillId="6" borderId="39" xfId="0" applyFont="1" applyFill="1" applyBorder="1" applyAlignment="1" applyProtection="1">
      <alignment horizontal="center" wrapText="1"/>
      <protection hidden="1"/>
    </xf>
    <xf numFmtId="0" fontId="47" fillId="6" borderId="41" xfId="0" applyFont="1" applyFill="1" applyBorder="1" applyAlignment="1" applyProtection="1">
      <alignment horizontal="center" wrapText="1"/>
      <protection hidden="1"/>
    </xf>
    <xf numFmtId="0" fontId="10" fillId="0" borderId="3" xfId="0" applyFont="1" applyBorder="1" applyAlignment="1" applyProtection="1">
      <alignment horizontal="center" vertical="center"/>
      <protection locked="0"/>
    </xf>
    <xf numFmtId="0" fontId="0" fillId="0" borderId="0" xfId="0" applyAlignment="1" applyProtection="1">
      <alignment horizontal="center" vertical="center"/>
      <protection hidden="1"/>
    </xf>
    <xf numFmtId="0" fontId="94" fillId="6" borderId="6" xfId="0" applyFont="1" applyFill="1" applyBorder="1" applyAlignment="1" applyProtection="1">
      <alignment horizontal="center" vertical="top" wrapText="1"/>
      <protection hidden="1"/>
    </xf>
    <xf numFmtId="0" fontId="94" fillId="6" borderId="7" xfId="0" applyFont="1" applyFill="1" applyBorder="1" applyAlignment="1" applyProtection="1">
      <alignment horizontal="center" vertical="top"/>
      <protection hidden="1"/>
    </xf>
    <xf numFmtId="0" fontId="94" fillId="6" borderId="8" xfId="0" applyFont="1" applyFill="1" applyBorder="1" applyAlignment="1" applyProtection="1">
      <alignment horizontal="center" vertical="top"/>
      <protection hidden="1"/>
    </xf>
    <xf numFmtId="0" fontId="92" fillId="6" borderId="1" xfId="0" applyFont="1" applyFill="1" applyBorder="1" applyAlignment="1" applyProtection="1">
      <alignment horizontal="center" vertical="center"/>
      <protection locked="0"/>
    </xf>
    <xf numFmtId="0" fontId="92" fillId="6" borderId="2" xfId="0" applyFont="1" applyFill="1" applyBorder="1" applyAlignment="1" applyProtection="1">
      <alignment horizontal="center" vertical="center"/>
      <protection locked="0"/>
    </xf>
    <xf numFmtId="0" fontId="92" fillId="6" borderId="3" xfId="0" applyFont="1" applyFill="1" applyBorder="1" applyAlignment="1" applyProtection="1">
      <alignment horizontal="center" vertical="center"/>
      <protection locked="0"/>
    </xf>
    <xf numFmtId="0" fontId="94" fillId="6" borderId="62" xfId="0" applyFont="1" applyFill="1" applyBorder="1" applyAlignment="1" applyProtection="1">
      <alignment horizontal="center" wrapText="1"/>
      <protection hidden="1"/>
    </xf>
    <xf numFmtId="0" fontId="94" fillId="6" borderId="39" xfId="0" applyFont="1" applyFill="1" applyBorder="1" applyAlignment="1" applyProtection="1">
      <alignment horizontal="center"/>
      <protection hidden="1"/>
    </xf>
    <xf numFmtId="0" fontId="94" fillId="6" borderId="41" xfId="0" applyFont="1" applyFill="1" applyBorder="1" applyAlignment="1" applyProtection="1">
      <alignment horizontal="center"/>
      <protection hidden="1"/>
    </xf>
    <xf numFmtId="0" fontId="93" fillId="6" borderId="62" xfId="0" applyFont="1" applyFill="1" applyBorder="1" applyAlignment="1" applyProtection="1">
      <alignment horizontal="center" wrapText="1"/>
      <protection hidden="1"/>
    </xf>
    <xf numFmtId="0" fontId="93" fillId="6" borderId="39" xfId="0" applyFont="1" applyFill="1" applyBorder="1" applyAlignment="1" applyProtection="1">
      <alignment horizontal="center" wrapText="1"/>
      <protection hidden="1"/>
    </xf>
    <xf numFmtId="0" fontId="93" fillId="6" borderId="6" xfId="0" applyFont="1" applyFill="1" applyBorder="1" applyAlignment="1" applyProtection="1">
      <alignment horizontal="center" vertical="top" wrapText="1"/>
      <protection hidden="1"/>
    </xf>
    <xf numFmtId="0" fontId="93" fillId="6" borderId="7" xfId="0" applyFont="1" applyFill="1" applyBorder="1" applyAlignment="1" applyProtection="1">
      <alignment horizontal="center" vertical="top" wrapText="1"/>
      <protection hidden="1"/>
    </xf>
    <xf numFmtId="0" fontId="93" fillId="6" borderId="62" xfId="0" applyFont="1" applyFill="1" applyBorder="1" applyAlignment="1" applyProtection="1">
      <alignment horizontal="center" vertical="center" wrapText="1"/>
      <protection hidden="1"/>
    </xf>
    <xf numFmtId="0" fontId="93" fillId="6" borderId="41" xfId="0" applyFont="1" applyFill="1" applyBorder="1" applyAlignment="1" applyProtection="1">
      <alignment horizontal="center" vertical="center" wrapText="1"/>
      <protection hidden="1"/>
    </xf>
    <xf numFmtId="0" fontId="93" fillId="6" borderId="6" xfId="0" applyFont="1" applyFill="1" applyBorder="1" applyAlignment="1" applyProtection="1">
      <alignment horizontal="left" vertical="top" wrapText="1"/>
      <protection hidden="1"/>
    </xf>
    <xf numFmtId="0" fontId="93" fillId="6" borderId="8" xfId="0" applyFont="1" applyFill="1" applyBorder="1" applyAlignment="1" applyProtection="1">
      <alignment horizontal="left" vertical="top" wrapText="1"/>
      <protection hidden="1"/>
    </xf>
    <xf numFmtId="0" fontId="81" fillId="6" borderId="2" xfId="0" applyFont="1" applyFill="1" applyBorder="1" applyAlignment="1" applyProtection="1">
      <alignment horizontal="center" vertical="center"/>
      <protection hidden="1"/>
    </xf>
    <xf numFmtId="0" fontId="81" fillId="6" borderId="3" xfId="0" applyFont="1" applyFill="1" applyBorder="1" applyAlignment="1" applyProtection="1">
      <alignment horizontal="center" vertical="center"/>
      <protection hidden="1"/>
    </xf>
    <xf numFmtId="0" fontId="92" fillId="6" borderId="1" xfId="0" applyFont="1" applyFill="1" applyBorder="1" applyAlignment="1" applyProtection="1">
      <alignment horizontal="center" vertical="center"/>
      <protection hidden="1"/>
    </xf>
    <xf numFmtId="0" fontId="92" fillId="6" borderId="2" xfId="0" applyFont="1" applyFill="1" applyBorder="1" applyAlignment="1" applyProtection="1">
      <alignment horizontal="center" vertical="center"/>
      <protection hidden="1"/>
    </xf>
    <xf numFmtId="0" fontId="92" fillId="6" borderId="3" xfId="0" applyFont="1" applyFill="1" applyBorder="1" applyAlignment="1" applyProtection="1">
      <alignment horizontal="center" vertical="center"/>
      <protection hidden="1"/>
    </xf>
    <xf numFmtId="0" fontId="87" fillId="6" borderId="56" xfId="0" applyFont="1" applyFill="1" applyBorder="1" applyAlignment="1" applyProtection="1">
      <alignment horizontal="center" vertical="center" textRotation="51"/>
      <protection hidden="1"/>
    </xf>
    <xf numFmtId="0" fontId="87" fillId="6" borderId="57" xfId="0" applyFont="1" applyFill="1" applyBorder="1" applyAlignment="1" applyProtection="1">
      <alignment horizontal="center" vertical="center" textRotation="51"/>
      <protection hidden="1"/>
    </xf>
    <xf numFmtId="0" fontId="81" fillId="6" borderId="9" xfId="0" applyFont="1" applyFill="1" applyBorder="1" applyAlignment="1" applyProtection="1">
      <alignment horizontal="center" vertical="center"/>
      <protection hidden="1"/>
    </xf>
    <xf numFmtId="0" fontId="81" fillId="6" borderId="32" xfId="0" applyFont="1" applyFill="1" applyBorder="1" applyAlignment="1" applyProtection="1">
      <alignment horizontal="center" vertical="center"/>
      <protection hidden="1"/>
    </xf>
    <xf numFmtId="0" fontId="17" fillId="0" borderId="0" xfId="0" applyFont="1" applyAlignment="1" applyProtection="1">
      <alignment horizontal="left" vertical="center"/>
      <protection locked="0"/>
    </xf>
    <xf numFmtId="0" fontId="97" fillId="0" borderId="1" xfId="0" applyFont="1" applyBorder="1" applyAlignment="1" applyProtection="1">
      <alignment horizontal="center" vertical="center"/>
      <protection locked="0"/>
    </xf>
    <xf numFmtId="0" fontId="97" fillId="0" borderId="3" xfId="0" applyFont="1" applyBorder="1" applyAlignment="1" applyProtection="1">
      <alignment horizontal="center" vertical="center"/>
      <protection locked="0"/>
    </xf>
    <xf numFmtId="0" fontId="97" fillId="0" borderId="2" xfId="0" applyFont="1" applyBorder="1" applyAlignment="1" applyProtection="1">
      <alignment horizontal="center" vertical="center"/>
      <protection locked="0"/>
    </xf>
    <xf numFmtId="0" fontId="0" fillId="0" borderId="62"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1" fillId="19" borderId="0" xfId="0" applyFont="1" applyFill="1" applyAlignment="1" applyProtection="1">
      <alignment horizontal="center" vertical="center"/>
      <protection locked="0"/>
    </xf>
    <xf numFmtId="0" fontId="74" fillId="25" borderId="121" xfId="0" applyFont="1" applyFill="1" applyBorder="1" applyAlignment="1" applyProtection="1">
      <alignment horizontal="center" vertical="center"/>
      <protection hidden="1"/>
    </xf>
    <xf numFmtId="0" fontId="74" fillId="25" borderId="119" xfId="0" applyFont="1" applyFill="1" applyBorder="1" applyAlignment="1" applyProtection="1">
      <alignment horizontal="center" vertical="center"/>
      <protection hidden="1"/>
    </xf>
    <xf numFmtId="0" fontId="74" fillId="25" borderId="116" xfId="0" applyFont="1" applyFill="1" applyBorder="1" applyAlignment="1" applyProtection="1">
      <alignment horizontal="center" vertical="center"/>
      <protection hidden="1"/>
    </xf>
    <xf numFmtId="0" fontId="74" fillId="25" borderId="122" xfId="0" applyFont="1" applyFill="1" applyBorder="1" applyAlignment="1" applyProtection="1">
      <alignment horizontal="center" vertical="center"/>
      <protection hidden="1"/>
    </xf>
    <xf numFmtId="0" fontId="74" fillId="25" borderId="120" xfId="0" applyFont="1" applyFill="1" applyBorder="1" applyAlignment="1" applyProtection="1">
      <alignment horizontal="center" vertical="center"/>
      <protection hidden="1"/>
    </xf>
    <xf numFmtId="0" fontId="74" fillId="25" borderId="118" xfId="0" applyFont="1" applyFill="1" applyBorder="1" applyAlignment="1" applyProtection="1">
      <alignment horizontal="center" vertical="center"/>
      <protection hidden="1"/>
    </xf>
    <xf numFmtId="0" fontId="65" fillId="21" borderId="62" xfId="0" applyFont="1" applyFill="1" applyBorder="1" applyAlignment="1" applyProtection="1">
      <alignment horizontal="center" vertical="center"/>
      <protection hidden="1"/>
    </xf>
    <xf numFmtId="0" fontId="65" fillId="21" borderId="39" xfId="0" applyFont="1" applyFill="1" applyBorder="1" applyAlignment="1" applyProtection="1">
      <alignment horizontal="center" vertical="center"/>
      <protection hidden="1"/>
    </xf>
    <xf numFmtId="0" fontId="65" fillId="21" borderId="41" xfId="0" applyFont="1" applyFill="1" applyBorder="1" applyAlignment="1" applyProtection="1">
      <alignment horizontal="center" vertical="center"/>
      <protection hidden="1"/>
    </xf>
    <xf numFmtId="0" fontId="65" fillId="21" borderId="6" xfId="0" applyFont="1" applyFill="1" applyBorder="1" applyAlignment="1" applyProtection="1">
      <alignment horizontal="center" vertical="center"/>
      <protection hidden="1"/>
    </xf>
    <xf numFmtId="0" fontId="65" fillId="21" borderId="7" xfId="0" applyFont="1" applyFill="1" applyBorder="1" applyAlignment="1" applyProtection="1">
      <alignment horizontal="center" vertical="center"/>
      <protection hidden="1"/>
    </xf>
    <xf numFmtId="0" fontId="65" fillId="21" borderId="8" xfId="0" applyFont="1" applyFill="1" applyBorder="1" applyAlignment="1" applyProtection="1">
      <alignment horizontal="center" vertical="center"/>
      <protection hidden="1"/>
    </xf>
    <xf numFmtId="0" fontId="55" fillId="25" borderId="127" xfId="0" applyFont="1" applyFill="1" applyBorder="1" applyAlignment="1" applyProtection="1">
      <alignment horizontal="center" vertical="center"/>
      <protection hidden="1"/>
    </xf>
    <xf numFmtId="0" fontId="55" fillId="25" borderId="114" xfId="0" applyFont="1" applyFill="1" applyBorder="1" applyAlignment="1" applyProtection="1">
      <alignment horizontal="center" vertical="center"/>
      <protection hidden="1"/>
    </xf>
    <xf numFmtId="49" fontId="56" fillId="2" borderId="115" xfId="0" applyNumberFormat="1" applyFont="1" applyFill="1" applyBorder="1" applyAlignment="1" applyProtection="1">
      <alignment horizontal="center" vertical="center"/>
      <protection hidden="1"/>
    </xf>
    <xf numFmtId="49" fontId="56" fillId="2" borderId="117" xfId="0" applyNumberFormat="1" applyFont="1" applyFill="1" applyBorder="1" applyAlignment="1" applyProtection="1">
      <alignment horizontal="center" vertical="center"/>
      <protection hidden="1"/>
    </xf>
    <xf numFmtId="49" fontId="56" fillId="21" borderId="116" xfId="0" applyNumberFormat="1" applyFont="1" applyFill="1" applyBorder="1" applyAlignment="1" applyProtection="1">
      <alignment horizontal="center" vertical="center"/>
      <protection hidden="1"/>
    </xf>
    <xf numFmtId="49" fontId="56" fillId="21" borderId="118" xfId="0" applyNumberFormat="1" applyFont="1" applyFill="1" applyBorder="1" applyAlignment="1" applyProtection="1">
      <alignment horizontal="center" vertical="center"/>
      <protection hidden="1"/>
    </xf>
    <xf numFmtId="49" fontId="57" fillId="22" borderId="112" xfId="0" applyNumberFormat="1" applyFont="1" applyFill="1" applyBorder="1" applyAlignment="1" applyProtection="1">
      <alignment horizontal="center" vertical="center"/>
      <protection hidden="1"/>
    </xf>
    <xf numFmtId="49" fontId="57" fillId="22" borderId="113" xfId="0" applyNumberFormat="1" applyFont="1" applyFill="1" applyBorder="1" applyAlignment="1" applyProtection="1">
      <alignment horizontal="center" vertical="center"/>
      <protection hidden="1"/>
    </xf>
    <xf numFmtId="0" fontId="8" fillId="7" borderId="2" xfId="0" applyFont="1" applyFill="1" applyBorder="1" applyAlignment="1" applyProtection="1">
      <alignment horizontal="center" vertical="center"/>
      <protection hidden="1"/>
    </xf>
    <xf numFmtId="0" fontId="8" fillId="7" borderId="3" xfId="0" applyFont="1" applyFill="1" applyBorder="1" applyAlignment="1" applyProtection="1">
      <alignment horizontal="center" vertical="center"/>
      <protection hidden="1"/>
    </xf>
    <xf numFmtId="0" fontId="8" fillId="7" borderId="1" xfId="0" applyFont="1" applyFill="1" applyBorder="1" applyAlignment="1" applyProtection="1">
      <alignment horizontal="center" vertical="center"/>
      <protection hidden="1"/>
    </xf>
    <xf numFmtId="165" fontId="8" fillId="2" borderId="1" xfId="0" applyNumberFormat="1" applyFont="1" applyFill="1" applyBorder="1" applyAlignment="1" applyProtection="1">
      <alignment horizontal="center" vertical="center"/>
      <protection hidden="1"/>
    </xf>
    <xf numFmtId="165" fontId="8" fillId="2" borderId="2" xfId="0" applyNumberFormat="1" applyFont="1" applyFill="1" applyBorder="1" applyAlignment="1" applyProtection="1">
      <alignment horizontal="center" vertical="center"/>
      <protection hidden="1"/>
    </xf>
    <xf numFmtId="165" fontId="8" fillId="2" borderId="3" xfId="0" applyNumberFormat="1" applyFont="1" applyFill="1" applyBorder="1" applyAlignment="1" applyProtection="1">
      <alignment horizontal="center" vertical="center"/>
      <protection hidden="1"/>
    </xf>
    <xf numFmtId="165" fontId="5" fillId="7" borderId="1" xfId="0" applyNumberFormat="1" applyFont="1" applyFill="1" applyBorder="1" applyAlignment="1" applyProtection="1">
      <alignment horizontal="center" vertical="center"/>
      <protection hidden="1"/>
    </xf>
    <xf numFmtId="165" fontId="5" fillId="7" borderId="2" xfId="0" applyNumberFormat="1" applyFont="1" applyFill="1" applyBorder="1" applyAlignment="1" applyProtection="1">
      <alignment horizontal="center" vertical="center"/>
      <protection hidden="1"/>
    </xf>
    <xf numFmtId="165" fontId="5" fillId="7" borderId="3" xfId="0" applyNumberFormat="1" applyFont="1" applyFill="1" applyBorder="1" applyAlignment="1" applyProtection="1">
      <alignment horizontal="center" vertical="center"/>
      <protection hidden="1"/>
    </xf>
    <xf numFmtId="0" fontId="48" fillId="24" borderId="1" xfId="0" applyFont="1" applyFill="1" applyBorder="1" applyAlignment="1" applyProtection="1">
      <alignment horizontal="center" vertical="center"/>
      <protection hidden="1"/>
    </xf>
    <xf numFmtId="0" fontId="48" fillId="24" borderId="2" xfId="0" applyFont="1" applyFill="1" applyBorder="1" applyAlignment="1" applyProtection="1">
      <alignment horizontal="center" vertical="center"/>
      <protection hidden="1"/>
    </xf>
    <xf numFmtId="0" fontId="48" fillId="24" borderId="3" xfId="0" applyFont="1" applyFill="1" applyBorder="1" applyAlignment="1" applyProtection="1">
      <alignment horizontal="center" vertical="center"/>
      <protection hidden="1"/>
    </xf>
    <xf numFmtId="49" fontId="56" fillId="27" borderId="116" xfId="0" applyNumberFormat="1" applyFont="1" applyFill="1" applyBorder="1" applyAlignment="1" applyProtection="1">
      <alignment horizontal="center" vertical="center"/>
      <protection hidden="1"/>
    </xf>
    <xf numFmtId="49" fontId="56" fillId="27" borderId="118" xfId="0" applyNumberFormat="1" applyFont="1" applyFill="1" applyBorder="1" applyAlignment="1" applyProtection="1">
      <alignment horizontal="center" vertical="center"/>
      <protection hidden="1"/>
    </xf>
    <xf numFmtId="0" fontId="73" fillId="19" borderId="0" xfId="0" applyFont="1" applyFill="1" applyAlignment="1" applyProtection="1">
      <alignment horizontal="center" vertical="center"/>
      <protection hidden="1"/>
    </xf>
    <xf numFmtId="49" fontId="68" fillId="24" borderId="121" xfId="0" applyNumberFormat="1" applyFont="1" applyFill="1" applyBorder="1" applyAlignment="1" applyProtection="1">
      <alignment horizontal="center" vertical="center"/>
      <protection hidden="1"/>
    </xf>
    <xf numFmtId="49" fontId="68" fillId="24" borderId="116" xfId="0" applyNumberFormat="1" applyFont="1" applyFill="1" applyBorder="1" applyAlignment="1" applyProtection="1">
      <alignment horizontal="center" vertical="center"/>
      <protection hidden="1"/>
    </xf>
    <xf numFmtId="49" fontId="68" fillId="24" borderId="122" xfId="0" applyNumberFormat="1" applyFont="1" applyFill="1" applyBorder="1" applyAlignment="1" applyProtection="1">
      <alignment horizontal="center" vertical="center"/>
      <protection hidden="1"/>
    </xf>
    <xf numFmtId="49" fontId="68" fillId="24" borderId="118" xfId="0" applyNumberFormat="1" applyFont="1" applyFill="1" applyBorder="1" applyAlignment="1" applyProtection="1">
      <alignment horizontal="center" vertical="center"/>
      <protection hidden="1"/>
    </xf>
    <xf numFmtId="49" fontId="56" fillId="21" borderId="119" xfId="0" applyNumberFormat="1" applyFont="1" applyFill="1" applyBorder="1" applyAlignment="1" applyProtection="1">
      <alignment horizontal="center" vertical="center"/>
      <protection hidden="1"/>
    </xf>
    <xf numFmtId="49" fontId="56" fillId="21" borderId="120" xfId="0" applyNumberFormat="1" applyFont="1" applyFill="1" applyBorder="1" applyAlignment="1" applyProtection="1">
      <alignment horizontal="center" vertical="center"/>
      <protection hidden="1"/>
    </xf>
    <xf numFmtId="0" fontId="71" fillId="26" borderId="112" xfId="0" applyFont="1" applyFill="1" applyBorder="1" applyAlignment="1" applyProtection="1">
      <alignment horizontal="center" vertical="center"/>
      <protection hidden="1"/>
    </xf>
    <xf numFmtId="0" fontId="71" fillId="26" borderId="129" xfId="0" applyFont="1" applyFill="1" applyBorder="1" applyAlignment="1" applyProtection="1">
      <alignment horizontal="center" vertical="center"/>
      <protection hidden="1"/>
    </xf>
    <xf numFmtId="0" fontId="71" fillId="26" borderId="113" xfId="0" applyFont="1" applyFill="1" applyBorder="1" applyAlignment="1" applyProtection="1">
      <alignment horizontal="center" vertical="center"/>
      <protection hidden="1"/>
    </xf>
    <xf numFmtId="0" fontId="56" fillId="6" borderId="112" xfId="0" applyFont="1" applyFill="1" applyBorder="1" applyAlignment="1" applyProtection="1">
      <alignment horizontal="center" vertical="center"/>
      <protection hidden="1"/>
    </xf>
    <xf numFmtId="0" fontId="56" fillId="6" borderId="113" xfId="0" applyFont="1" applyFill="1" applyBorder="1" applyAlignment="1" applyProtection="1">
      <alignment horizontal="center" vertical="center"/>
      <protection hidden="1"/>
    </xf>
    <xf numFmtId="49" fontId="68" fillId="21" borderId="121" xfId="0" applyNumberFormat="1" applyFont="1" applyFill="1" applyBorder="1" applyAlignment="1" applyProtection="1">
      <alignment horizontal="center" vertical="center"/>
      <protection hidden="1"/>
    </xf>
    <xf numFmtId="49" fontId="68" fillId="21" borderId="116" xfId="0" applyNumberFormat="1" applyFont="1" applyFill="1" applyBorder="1" applyAlignment="1" applyProtection="1">
      <alignment horizontal="center" vertical="center"/>
      <protection hidden="1"/>
    </xf>
    <xf numFmtId="49" fontId="68" fillId="21" borderId="122" xfId="0" applyNumberFormat="1" applyFont="1" applyFill="1" applyBorder="1" applyAlignment="1" applyProtection="1">
      <alignment horizontal="center" vertical="center"/>
      <protection hidden="1"/>
    </xf>
    <xf numFmtId="49" fontId="68" fillId="21" borderId="118" xfId="0" applyNumberFormat="1" applyFont="1" applyFill="1" applyBorder="1" applyAlignment="1" applyProtection="1">
      <alignment horizontal="center" vertical="center"/>
      <protection hidden="1"/>
    </xf>
    <xf numFmtId="16" fontId="71" fillId="25" borderId="112" xfId="0" applyNumberFormat="1" applyFont="1" applyFill="1" applyBorder="1" applyAlignment="1" applyProtection="1">
      <alignment horizontal="center" vertical="center"/>
      <protection hidden="1"/>
    </xf>
    <xf numFmtId="16" fontId="71" fillId="25" borderId="129" xfId="0" applyNumberFormat="1" applyFont="1" applyFill="1" applyBorder="1" applyAlignment="1" applyProtection="1">
      <alignment horizontal="center" vertical="center"/>
      <protection hidden="1"/>
    </xf>
    <xf numFmtId="16" fontId="71" fillId="25" borderId="113" xfId="0" applyNumberFormat="1" applyFont="1" applyFill="1" applyBorder="1" applyAlignment="1" applyProtection="1">
      <alignment horizontal="center" vertical="center"/>
      <protection hidden="1"/>
    </xf>
    <xf numFmtId="0" fontId="67" fillId="0" borderId="46" xfId="0" applyFont="1" applyBorder="1" applyAlignment="1" applyProtection="1">
      <alignment horizontal="left" vertical="center" indent="1" shrinkToFit="1"/>
      <protection hidden="1"/>
    </xf>
    <xf numFmtId="0" fontId="67" fillId="0" borderId="20" xfId="0" applyFont="1" applyBorder="1" applyAlignment="1" applyProtection="1">
      <alignment horizontal="left" vertical="center" indent="1" shrinkToFit="1"/>
      <protection hidden="1"/>
    </xf>
    <xf numFmtId="0" fontId="55" fillId="26" borderId="127" xfId="0" applyFont="1" applyFill="1" applyBorder="1" applyAlignment="1" applyProtection="1">
      <alignment horizontal="center" vertical="center"/>
      <protection hidden="1"/>
    </xf>
    <xf numFmtId="0" fontId="55" fillId="26" borderId="114" xfId="0" applyFont="1" applyFill="1" applyBorder="1" applyAlignment="1" applyProtection="1">
      <alignment horizontal="center" vertical="center"/>
      <protection hidden="1"/>
    </xf>
    <xf numFmtId="0" fontId="67" fillId="0" borderId="130" xfId="0" applyFont="1" applyBorder="1" applyAlignment="1" applyProtection="1">
      <alignment horizontal="left" vertical="center" indent="1" shrinkToFit="1"/>
      <protection hidden="1"/>
    </xf>
    <xf numFmtId="0" fontId="67" fillId="0" borderId="15" xfId="0" applyFont="1" applyBorder="1" applyAlignment="1" applyProtection="1">
      <alignment horizontal="left" vertical="center" indent="1" shrinkToFit="1"/>
      <protection hidden="1"/>
    </xf>
    <xf numFmtId="49" fontId="56" fillId="0" borderId="112" xfId="0" applyNumberFormat="1" applyFont="1" applyBorder="1" applyAlignment="1" applyProtection="1">
      <alignment horizontal="center" vertical="center"/>
      <protection hidden="1"/>
    </xf>
    <xf numFmtId="49" fontId="56" fillId="0" borderId="113" xfId="0" applyNumberFormat="1" applyFont="1" applyBorder="1" applyAlignment="1" applyProtection="1">
      <alignment horizontal="center" vertical="center"/>
      <protection hidden="1"/>
    </xf>
    <xf numFmtId="0" fontId="64" fillId="0" borderId="112" xfId="0" applyFont="1" applyBorder="1" applyAlignment="1" applyProtection="1">
      <alignment horizontal="center" vertical="center" shrinkToFit="1"/>
      <protection locked="0"/>
    </xf>
    <xf numFmtId="0" fontId="64" fillId="0" borderId="113" xfId="0" applyFont="1" applyBorder="1" applyAlignment="1" applyProtection="1">
      <alignment horizontal="center" vertical="center" shrinkToFit="1"/>
      <protection locked="0"/>
    </xf>
    <xf numFmtId="49" fontId="57" fillId="22" borderId="121" xfId="0" applyNumberFormat="1" applyFont="1" applyFill="1" applyBorder="1" applyAlignment="1" applyProtection="1">
      <alignment horizontal="center" vertical="center"/>
      <protection hidden="1"/>
    </xf>
    <xf numFmtId="49" fontId="57" fillId="22" borderId="119" xfId="0" applyNumberFormat="1" applyFont="1" applyFill="1" applyBorder="1" applyAlignment="1" applyProtection="1">
      <alignment horizontal="center" vertical="center"/>
      <protection hidden="1"/>
    </xf>
    <xf numFmtId="49" fontId="57" fillId="22" borderId="116" xfId="0" applyNumberFormat="1" applyFont="1" applyFill="1" applyBorder="1" applyAlignment="1" applyProtection="1">
      <alignment horizontal="center" vertical="center"/>
      <protection hidden="1"/>
    </xf>
    <xf numFmtId="49" fontId="68" fillId="27" borderId="121" xfId="0" applyNumberFormat="1" applyFont="1" applyFill="1" applyBorder="1" applyAlignment="1" applyProtection="1">
      <alignment horizontal="center" vertical="center"/>
      <protection hidden="1"/>
    </xf>
    <xf numFmtId="49" fontId="68" fillId="27" borderId="116" xfId="0" applyNumberFormat="1" applyFont="1" applyFill="1" applyBorder="1" applyAlignment="1" applyProtection="1">
      <alignment horizontal="center" vertical="center"/>
      <protection hidden="1"/>
    </xf>
    <xf numFmtId="49" fontId="68" fillId="27" borderId="122" xfId="0" applyNumberFormat="1" applyFont="1" applyFill="1" applyBorder="1" applyAlignment="1" applyProtection="1">
      <alignment horizontal="center" vertical="center"/>
      <protection hidden="1"/>
    </xf>
    <xf numFmtId="49" fontId="68" fillId="27" borderId="118" xfId="0" applyNumberFormat="1" applyFont="1" applyFill="1" applyBorder="1" applyAlignment="1" applyProtection="1">
      <alignment horizontal="center" vertical="center"/>
      <protection hidden="1"/>
    </xf>
    <xf numFmtId="49" fontId="66" fillId="25" borderId="119" xfId="0" applyNumberFormat="1" applyFont="1" applyFill="1" applyBorder="1" applyAlignment="1" applyProtection="1">
      <alignment horizontal="center" vertical="center"/>
      <protection hidden="1"/>
    </xf>
    <xf numFmtId="49" fontId="66" fillId="25" borderId="120" xfId="0" applyNumberFormat="1" applyFont="1" applyFill="1" applyBorder="1" applyAlignment="1" applyProtection="1">
      <alignment horizontal="center" vertical="center"/>
      <protection hidden="1"/>
    </xf>
    <xf numFmtId="49" fontId="56" fillId="27" borderId="119" xfId="0" applyNumberFormat="1" applyFont="1" applyFill="1" applyBorder="1" applyAlignment="1" applyProtection="1">
      <alignment horizontal="center" vertical="center"/>
      <protection hidden="1"/>
    </xf>
    <xf numFmtId="49" fontId="56" fillId="27" borderId="120" xfId="0" applyNumberFormat="1" applyFont="1" applyFill="1" applyBorder="1" applyAlignment="1" applyProtection="1">
      <alignment horizontal="center" vertical="center"/>
      <protection hidden="1"/>
    </xf>
    <xf numFmtId="0" fontId="64" fillId="0" borderId="122" xfId="0" applyFont="1" applyBorder="1" applyAlignment="1" applyProtection="1">
      <alignment horizontal="center" vertical="center" shrinkToFit="1"/>
      <protection locked="0"/>
    </xf>
    <xf numFmtId="0" fontId="64" fillId="0" borderId="118" xfId="0" applyFont="1" applyBorder="1" applyAlignment="1" applyProtection="1">
      <alignment horizontal="center" vertical="center" shrinkToFit="1"/>
      <protection locked="0"/>
    </xf>
    <xf numFmtId="49" fontId="57" fillId="22" borderId="129" xfId="0" applyNumberFormat="1" applyFont="1" applyFill="1" applyBorder="1" applyAlignment="1" applyProtection="1">
      <alignment horizontal="center" vertical="center"/>
      <protection hidden="1"/>
    </xf>
    <xf numFmtId="0" fontId="67" fillId="8" borderId="32" xfId="0" applyFont="1" applyFill="1" applyBorder="1" applyAlignment="1" applyProtection="1">
      <alignment horizontal="center" vertical="center"/>
      <protection hidden="1"/>
    </xf>
    <xf numFmtId="0" fontId="67" fillId="8" borderId="9" xfId="0" applyFont="1" applyFill="1" applyBorder="1" applyAlignment="1" applyProtection="1">
      <alignment horizontal="center" vertical="center"/>
      <protection hidden="1"/>
    </xf>
    <xf numFmtId="0" fontId="67" fillId="0" borderId="14" xfId="0" applyFont="1" applyBorder="1" applyAlignment="1" applyProtection="1">
      <alignment horizontal="left" vertical="center" indent="1" shrinkToFit="1"/>
      <protection hidden="1"/>
    </xf>
    <xf numFmtId="0" fontId="67" fillId="0" borderId="43" xfId="0" applyFont="1" applyBorder="1" applyAlignment="1" applyProtection="1">
      <alignment horizontal="left" vertical="center" indent="1" shrinkToFit="1"/>
      <protection hidden="1"/>
    </xf>
    <xf numFmtId="0" fontId="67" fillId="0" borderId="23" xfId="0" applyFont="1" applyBorder="1" applyAlignment="1" applyProtection="1">
      <alignment horizontal="left" vertical="center" indent="1" shrinkToFit="1"/>
      <protection hidden="1"/>
    </xf>
    <xf numFmtId="0" fontId="67" fillId="0" borderId="17" xfId="0" applyFont="1" applyBorder="1" applyAlignment="1" applyProtection="1">
      <alignment horizontal="left" vertical="center" indent="1" shrinkToFit="1"/>
      <protection hidden="1"/>
    </xf>
    <xf numFmtId="0" fontId="67" fillId="0" borderId="12" xfId="0" applyFont="1" applyBorder="1" applyAlignment="1" applyProtection="1">
      <alignment horizontal="left" vertical="center" indent="1" shrinkToFit="1"/>
      <protection hidden="1"/>
    </xf>
    <xf numFmtId="0" fontId="67" fillId="0" borderId="0" xfId="0" applyFont="1" applyAlignment="1" applyProtection="1">
      <alignment horizontal="left" vertical="center" indent="1" shrinkToFit="1"/>
      <protection locked="0"/>
    </xf>
    <xf numFmtId="0" fontId="8" fillId="2" borderId="1" xfId="0" applyFont="1" applyFill="1" applyBorder="1" applyAlignment="1" applyProtection="1">
      <alignment horizontal="center" vertical="center"/>
      <protection hidden="1"/>
    </xf>
    <xf numFmtId="0" fontId="8" fillId="2" borderId="2"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protection hidden="1"/>
    </xf>
    <xf numFmtId="0" fontId="67" fillId="8" borderId="1" xfId="0" applyFont="1" applyFill="1" applyBorder="1" applyAlignment="1" applyProtection="1">
      <alignment horizontal="center" vertical="center"/>
      <protection hidden="1"/>
    </xf>
    <xf numFmtId="0" fontId="67" fillId="8" borderId="3" xfId="0" applyFont="1" applyFill="1" applyBorder="1" applyAlignment="1" applyProtection="1">
      <alignment horizontal="center" vertical="center"/>
      <protection hidden="1"/>
    </xf>
    <xf numFmtId="0" fontId="55" fillId="26" borderId="112" xfId="0" applyFont="1" applyFill="1" applyBorder="1" applyAlignment="1" applyProtection="1">
      <alignment horizontal="center" vertical="center"/>
      <protection hidden="1"/>
    </xf>
    <xf numFmtId="0" fontId="55" fillId="26" borderId="129" xfId="0" applyFont="1" applyFill="1" applyBorder="1" applyAlignment="1" applyProtection="1">
      <alignment horizontal="center" vertical="center"/>
      <protection hidden="1"/>
    </xf>
    <xf numFmtId="0" fontId="55" fillId="26" borderId="131" xfId="0" applyFont="1" applyFill="1" applyBorder="1" applyAlignment="1" applyProtection="1">
      <alignment horizontal="center" vertical="center"/>
      <protection hidden="1"/>
    </xf>
    <xf numFmtId="49" fontId="57" fillId="22" borderId="112" xfId="0" applyNumberFormat="1" applyFont="1" applyFill="1" applyBorder="1" applyAlignment="1" applyProtection="1">
      <alignment horizontal="center" vertical="center" shrinkToFit="1"/>
      <protection hidden="1"/>
    </xf>
    <xf numFmtId="49" fontId="57" fillId="22" borderId="129" xfId="0" applyNumberFormat="1" applyFont="1" applyFill="1" applyBorder="1" applyAlignment="1" applyProtection="1">
      <alignment horizontal="center" vertical="center" shrinkToFit="1"/>
      <protection hidden="1"/>
    </xf>
    <xf numFmtId="49" fontId="57" fillId="22" borderId="113" xfId="0" applyNumberFormat="1" applyFont="1" applyFill="1" applyBorder="1" applyAlignment="1" applyProtection="1">
      <alignment horizontal="center" vertical="center" shrinkToFit="1"/>
      <protection hidden="1"/>
    </xf>
    <xf numFmtId="0" fontId="66" fillId="25" borderId="112" xfId="0" applyFont="1" applyFill="1" applyBorder="1" applyAlignment="1" applyProtection="1">
      <alignment horizontal="center" vertical="center"/>
      <protection hidden="1"/>
    </xf>
    <xf numFmtId="0" fontId="66" fillId="25" borderId="129" xfId="0" applyFont="1" applyFill="1" applyBorder="1" applyAlignment="1" applyProtection="1">
      <alignment horizontal="center" vertical="center"/>
      <protection hidden="1"/>
    </xf>
    <xf numFmtId="0" fontId="66" fillId="25" borderId="131" xfId="0" applyFont="1" applyFill="1" applyBorder="1" applyAlignment="1" applyProtection="1">
      <alignment horizontal="center" vertical="center"/>
      <protection hidden="1"/>
    </xf>
    <xf numFmtId="0" fontId="48" fillId="27" borderId="1" xfId="0" applyFont="1" applyFill="1" applyBorder="1" applyAlignment="1" applyProtection="1">
      <alignment horizontal="center" vertical="center"/>
      <protection hidden="1"/>
    </xf>
    <xf numFmtId="0" fontId="48" fillId="27" borderId="2" xfId="0" applyFont="1" applyFill="1" applyBorder="1" applyAlignment="1" applyProtection="1">
      <alignment horizontal="center" vertical="center"/>
      <protection hidden="1"/>
    </xf>
    <xf numFmtId="0" fontId="48" fillId="27" borderId="3" xfId="0" applyFont="1" applyFill="1" applyBorder="1" applyAlignment="1" applyProtection="1">
      <alignment horizontal="center" vertical="center"/>
      <protection hidden="1"/>
    </xf>
    <xf numFmtId="49" fontId="57" fillId="2" borderId="115" xfId="0" applyNumberFormat="1" applyFont="1" applyFill="1" applyBorder="1" applyAlignment="1" applyProtection="1">
      <alignment horizontal="center" vertical="center"/>
      <protection hidden="1"/>
    </xf>
    <xf numFmtId="49" fontId="57" fillId="2" borderId="117" xfId="0" applyNumberFormat="1" applyFont="1" applyFill="1" applyBorder="1" applyAlignment="1" applyProtection="1">
      <alignment horizontal="center" vertical="center"/>
      <protection hidden="1"/>
    </xf>
    <xf numFmtId="49" fontId="57" fillId="21" borderId="119" xfId="0" applyNumberFormat="1" applyFont="1" applyFill="1" applyBorder="1" applyAlignment="1" applyProtection="1">
      <alignment horizontal="center" vertical="center"/>
      <protection hidden="1"/>
    </xf>
    <xf numFmtId="49" fontId="57" fillId="21" borderId="120" xfId="0" applyNumberFormat="1" applyFont="1" applyFill="1" applyBorder="1" applyAlignment="1" applyProtection="1">
      <alignment horizontal="center" vertical="center"/>
      <protection hidden="1"/>
    </xf>
    <xf numFmtId="49" fontId="68" fillId="3" borderId="121" xfId="0" applyNumberFormat="1" applyFont="1" applyFill="1" applyBorder="1" applyAlignment="1" applyProtection="1">
      <alignment horizontal="center" vertical="center"/>
      <protection hidden="1"/>
    </xf>
    <xf numFmtId="49" fontId="68" fillId="3" borderId="116" xfId="0" applyNumberFormat="1" applyFont="1" applyFill="1" applyBorder="1" applyAlignment="1" applyProtection="1">
      <alignment horizontal="center" vertical="center"/>
      <protection hidden="1"/>
    </xf>
    <xf numFmtId="49" fontId="68" fillId="3" borderId="122" xfId="0" applyNumberFormat="1" applyFont="1" applyFill="1" applyBorder="1" applyAlignment="1" applyProtection="1">
      <alignment horizontal="center" vertical="center"/>
      <protection hidden="1"/>
    </xf>
    <xf numFmtId="49" fontId="68" fillId="3" borderId="118" xfId="0" applyNumberFormat="1" applyFont="1" applyFill="1" applyBorder="1" applyAlignment="1" applyProtection="1">
      <alignment horizontal="center" vertical="center"/>
      <protection hidden="1"/>
    </xf>
    <xf numFmtId="49" fontId="77" fillId="25" borderId="116" xfId="0" applyNumberFormat="1" applyFont="1" applyFill="1" applyBorder="1" applyAlignment="1" applyProtection="1">
      <alignment horizontal="center" vertical="center"/>
      <protection hidden="1"/>
    </xf>
    <xf numFmtId="49" fontId="77" fillId="25" borderId="118" xfId="0" applyNumberFormat="1" applyFont="1" applyFill="1" applyBorder="1" applyAlignment="1" applyProtection="1">
      <alignment horizontal="center" vertical="center"/>
      <protection hidden="1"/>
    </xf>
    <xf numFmtId="0" fontId="76" fillId="25" borderId="121" xfId="0" applyFont="1" applyFill="1" applyBorder="1" applyAlignment="1" applyProtection="1">
      <alignment horizontal="center" vertical="center"/>
      <protection hidden="1"/>
    </xf>
    <xf numFmtId="0" fontId="76" fillId="25" borderId="119" xfId="0" applyFont="1" applyFill="1" applyBorder="1" applyAlignment="1" applyProtection="1">
      <alignment horizontal="center" vertical="center"/>
      <protection hidden="1"/>
    </xf>
    <xf numFmtId="0" fontId="76" fillId="25" borderId="116" xfId="0" applyFont="1" applyFill="1" applyBorder="1" applyAlignment="1" applyProtection="1">
      <alignment horizontal="center" vertical="center"/>
      <protection hidden="1"/>
    </xf>
    <xf numFmtId="0" fontId="76" fillId="25" borderId="122" xfId="0" applyFont="1" applyFill="1" applyBorder="1" applyAlignment="1" applyProtection="1">
      <alignment horizontal="center" vertical="center"/>
      <protection hidden="1"/>
    </xf>
    <xf numFmtId="0" fontId="76" fillId="25" borderId="120" xfId="0" applyFont="1" applyFill="1" applyBorder="1" applyAlignment="1" applyProtection="1">
      <alignment horizontal="center" vertical="center"/>
      <protection hidden="1"/>
    </xf>
    <xf numFmtId="0" fontId="76" fillId="25" borderId="118" xfId="0" applyFont="1" applyFill="1" applyBorder="1" applyAlignment="1" applyProtection="1">
      <alignment horizontal="center" vertical="center"/>
      <protection hidden="1"/>
    </xf>
    <xf numFmtId="16" fontId="74" fillId="25" borderId="0" xfId="0" applyNumberFormat="1" applyFont="1" applyFill="1" applyAlignment="1" applyProtection="1">
      <alignment horizontal="center" vertical="center"/>
      <protection hidden="1"/>
    </xf>
    <xf numFmtId="0" fontId="67" fillId="0" borderId="132" xfId="0" applyFont="1" applyBorder="1" applyAlignment="1" applyProtection="1">
      <alignment horizontal="left" vertical="center" indent="2" shrinkToFit="1"/>
      <protection hidden="1"/>
    </xf>
    <xf numFmtId="0" fontId="67" fillId="0" borderId="133" xfId="0" applyFont="1" applyBorder="1" applyAlignment="1" applyProtection="1">
      <alignment horizontal="left" vertical="center" indent="2" shrinkToFit="1"/>
      <protection hidden="1"/>
    </xf>
    <xf numFmtId="0" fontId="55" fillId="25" borderId="112" xfId="0" applyFont="1" applyFill="1" applyBorder="1" applyAlignment="1" applyProtection="1">
      <alignment horizontal="center" vertical="center"/>
      <protection hidden="1"/>
    </xf>
    <xf numFmtId="0" fontId="55" fillId="25" borderId="128" xfId="0" applyFont="1" applyFill="1" applyBorder="1" applyAlignment="1" applyProtection="1">
      <alignment horizontal="center" vertical="center"/>
      <protection hidden="1"/>
    </xf>
    <xf numFmtId="0" fontId="65" fillId="21" borderId="123" xfId="0" applyFont="1" applyFill="1" applyBorder="1" applyAlignment="1" applyProtection="1">
      <alignment horizontal="center" vertical="center"/>
      <protection hidden="1"/>
    </xf>
    <xf numFmtId="0" fontId="65" fillId="21" borderId="124" xfId="0" applyFont="1" applyFill="1" applyBorder="1" applyAlignment="1" applyProtection="1">
      <alignment horizontal="center" vertical="center"/>
      <protection hidden="1"/>
    </xf>
    <xf numFmtId="0" fontId="65" fillId="21" borderId="125" xfId="0" applyFont="1" applyFill="1" applyBorder="1" applyAlignment="1" applyProtection="1">
      <alignment horizontal="center" vertical="center"/>
      <protection hidden="1"/>
    </xf>
    <xf numFmtId="0" fontId="65" fillId="21" borderId="34" xfId="0" applyFont="1" applyFill="1" applyBorder="1" applyAlignment="1" applyProtection="1">
      <alignment horizontal="center" vertical="center"/>
      <protection hidden="1"/>
    </xf>
    <xf numFmtId="0" fontId="65" fillId="21" borderId="126" xfId="0" applyFont="1" applyFill="1" applyBorder="1" applyAlignment="1" applyProtection="1">
      <alignment horizontal="center" vertical="center"/>
      <protection hidden="1"/>
    </xf>
    <xf numFmtId="0" fontId="65" fillId="21" borderId="50" xfId="0" applyFont="1" applyFill="1" applyBorder="1" applyAlignment="1" applyProtection="1">
      <alignment horizontal="center" vertical="center"/>
      <protection hidden="1"/>
    </xf>
    <xf numFmtId="0" fontId="8" fillId="2" borderId="9" xfId="0" applyFont="1" applyFill="1" applyBorder="1" applyAlignment="1" applyProtection="1">
      <alignment horizontal="center" vertical="center"/>
      <protection hidden="1"/>
    </xf>
    <xf numFmtId="0" fontId="4" fillId="8" borderId="32" xfId="0" applyFont="1" applyFill="1" applyBorder="1" applyAlignment="1" applyProtection="1">
      <alignment horizontal="center" vertical="center"/>
      <protection hidden="1"/>
    </xf>
    <xf numFmtId="0" fontId="4" fillId="8" borderId="9" xfId="0" applyFont="1" applyFill="1" applyBorder="1" applyAlignment="1" applyProtection="1">
      <alignment horizontal="center" vertical="center"/>
      <protection hidden="1"/>
    </xf>
    <xf numFmtId="0" fontId="5" fillId="24" borderId="1" xfId="0" applyFont="1" applyFill="1" applyBorder="1" applyAlignment="1" applyProtection="1">
      <alignment horizontal="center" vertical="center"/>
      <protection hidden="1"/>
    </xf>
    <xf numFmtId="0" fontId="5" fillId="24" borderId="2" xfId="0" applyFont="1" applyFill="1" applyBorder="1" applyAlignment="1" applyProtection="1">
      <alignment horizontal="center" vertical="center"/>
      <protection hidden="1"/>
    </xf>
    <xf numFmtId="0" fontId="5" fillId="24" borderId="3" xfId="0" applyFont="1" applyFill="1" applyBorder="1" applyAlignment="1" applyProtection="1">
      <alignment horizontal="center" vertical="center"/>
      <protection hidden="1"/>
    </xf>
    <xf numFmtId="0" fontId="67" fillId="0" borderId="34" xfId="0" applyFont="1" applyBorder="1" applyAlignment="1" applyProtection="1">
      <alignment horizontal="left" vertical="center" indent="2" shrinkToFit="1"/>
      <protection hidden="1"/>
    </xf>
    <xf numFmtId="0" fontId="67" fillId="0" borderId="126" xfId="0" applyFont="1" applyBorder="1" applyAlignment="1" applyProtection="1">
      <alignment horizontal="left" vertical="center" indent="2" shrinkToFit="1"/>
      <protection hidden="1"/>
    </xf>
    <xf numFmtId="0" fontId="5" fillId="23" borderId="1" xfId="0" applyFont="1" applyFill="1" applyBorder="1" applyAlignment="1" applyProtection="1">
      <alignment horizontal="center" vertical="center"/>
      <protection hidden="1"/>
    </xf>
    <xf numFmtId="0" fontId="5" fillId="23" borderId="2" xfId="0" applyFont="1" applyFill="1" applyBorder="1" applyAlignment="1" applyProtection="1">
      <alignment horizontal="center" vertical="center"/>
      <protection hidden="1"/>
    </xf>
    <xf numFmtId="0" fontId="5" fillId="23" borderId="39" xfId="0" applyFont="1" applyFill="1" applyBorder="1" applyAlignment="1" applyProtection="1">
      <alignment horizontal="center" vertical="center"/>
      <protection hidden="1"/>
    </xf>
    <xf numFmtId="0" fontId="5" fillId="23" borderId="3" xfId="0" applyFont="1" applyFill="1" applyBorder="1" applyAlignment="1" applyProtection="1">
      <alignment horizontal="center" vertical="center"/>
      <protection hidden="1"/>
    </xf>
    <xf numFmtId="0" fontId="67" fillId="0" borderId="123" xfId="0" applyFont="1" applyBorder="1" applyAlignment="1" applyProtection="1">
      <alignment horizontal="left" vertical="center" indent="2" shrinkToFit="1"/>
      <protection hidden="1"/>
    </xf>
    <xf numFmtId="0" fontId="67" fillId="0" borderId="124" xfId="0" applyFont="1" applyBorder="1" applyAlignment="1" applyProtection="1">
      <alignment horizontal="left" vertical="center" indent="2" shrinkToFit="1"/>
      <protection hidden="1"/>
    </xf>
    <xf numFmtId="0" fontId="55" fillId="25" borderId="113" xfId="0" applyFont="1" applyFill="1" applyBorder="1" applyAlignment="1" applyProtection="1">
      <alignment horizontal="center" vertical="center"/>
      <protection hidden="1"/>
    </xf>
    <xf numFmtId="49" fontId="57" fillId="21" borderId="116" xfId="0" applyNumberFormat="1" applyFont="1" applyFill="1" applyBorder="1" applyAlignment="1" applyProtection="1">
      <alignment horizontal="center" vertical="center"/>
      <protection hidden="1"/>
    </xf>
    <xf numFmtId="49" fontId="57" fillId="21" borderId="118" xfId="0" applyNumberFormat="1" applyFont="1" applyFill="1" applyBorder="1" applyAlignment="1" applyProtection="1">
      <alignment horizontal="center" vertical="center"/>
      <protection hidden="1"/>
    </xf>
    <xf numFmtId="0" fontId="74" fillId="26" borderId="0" xfId="0" applyFont="1" applyFill="1" applyAlignment="1" applyProtection="1">
      <alignment horizontal="center" vertical="center"/>
      <protection hidden="1"/>
    </xf>
    <xf numFmtId="49" fontId="56" fillId="22" borderId="121" xfId="0" applyNumberFormat="1" applyFont="1" applyFill="1" applyBorder="1" applyAlignment="1" applyProtection="1">
      <alignment horizontal="center" vertical="center" shrinkToFit="1"/>
      <protection hidden="1"/>
    </xf>
    <xf numFmtId="49" fontId="56" fillId="22" borderId="116" xfId="0" applyNumberFormat="1" applyFont="1" applyFill="1" applyBorder="1" applyAlignment="1" applyProtection="1">
      <alignment horizontal="center" vertical="center" shrinkToFit="1"/>
      <protection hidden="1"/>
    </xf>
    <xf numFmtId="49" fontId="56" fillId="22" borderId="122" xfId="0" applyNumberFormat="1" applyFont="1" applyFill="1" applyBorder="1" applyAlignment="1" applyProtection="1">
      <alignment horizontal="center" vertical="center" shrinkToFit="1"/>
      <protection hidden="1"/>
    </xf>
    <xf numFmtId="49" fontId="56" fillId="22" borderId="118" xfId="0" applyNumberFormat="1" applyFont="1" applyFill="1" applyBorder="1" applyAlignment="1" applyProtection="1">
      <alignment horizontal="center" vertical="center" shrinkToFit="1"/>
      <protection hidden="1"/>
    </xf>
    <xf numFmtId="49" fontId="57" fillId="3" borderId="119" xfId="0" applyNumberFormat="1" applyFont="1" applyFill="1" applyBorder="1" applyAlignment="1" applyProtection="1">
      <alignment horizontal="center" vertical="center"/>
      <protection hidden="1"/>
    </xf>
    <xf numFmtId="49" fontId="57" fillId="3" borderId="120" xfId="0" applyNumberFormat="1" applyFont="1" applyFill="1" applyBorder="1" applyAlignment="1" applyProtection="1">
      <alignment horizontal="center" vertical="center"/>
      <protection hidden="1"/>
    </xf>
    <xf numFmtId="49" fontId="57" fillId="22" borderId="112" xfId="0" applyNumberFormat="1" applyFont="1" applyFill="1" applyBorder="1" applyAlignment="1" applyProtection="1">
      <alignment horizontal="center" vertical="center" shrinkToFit="1"/>
      <protection locked="0"/>
    </xf>
    <xf numFmtId="49" fontId="57" fillId="22" borderId="113" xfId="0" applyNumberFormat="1" applyFont="1" applyFill="1" applyBorder="1" applyAlignment="1" applyProtection="1">
      <alignment horizontal="center" vertical="center" shrinkToFit="1"/>
      <protection locked="0"/>
    </xf>
    <xf numFmtId="49" fontId="57" fillId="22" borderId="112" xfId="0" applyNumberFormat="1" applyFont="1" applyFill="1" applyBorder="1" applyAlignment="1" applyProtection="1">
      <alignment horizontal="center" vertical="center"/>
      <protection locked="0"/>
    </xf>
    <xf numFmtId="49" fontId="57" fillId="22" borderId="113" xfId="0" applyNumberFormat="1" applyFont="1" applyFill="1" applyBorder="1" applyAlignment="1" applyProtection="1">
      <alignment horizontal="center" vertical="center"/>
      <protection locked="0"/>
    </xf>
    <xf numFmtId="0" fontId="78" fillId="3" borderId="1" xfId="0" applyFont="1" applyFill="1" applyBorder="1" applyAlignment="1" applyProtection="1">
      <alignment horizontal="center" vertical="center"/>
      <protection hidden="1"/>
    </xf>
    <xf numFmtId="0" fontId="78" fillId="3" borderId="2" xfId="0" applyFont="1" applyFill="1" applyBorder="1" applyAlignment="1" applyProtection="1">
      <alignment horizontal="center" vertical="center"/>
      <protection hidden="1"/>
    </xf>
    <xf numFmtId="0" fontId="78" fillId="3" borderId="3" xfId="0" applyFont="1" applyFill="1" applyBorder="1" applyAlignment="1" applyProtection="1">
      <alignment horizontal="center" vertical="center"/>
      <protection hidden="1"/>
    </xf>
    <xf numFmtId="0" fontId="83" fillId="0" borderId="13" xfId="0" applyFont="1" applyBorder="1" applyAlignment="1" applyProtection="1">
      <alignment horizontal="left" vertical="center" shrinkToFit="1"/>
      <protection locked="0"/>
    </xf>
    <xf numFmtId="0" fontId="81" fillId="0" borderId="13" xfId="0" applyFont="1" applyBorder="1" applyAlignment="1" applyProtection="1">
      <alignment horizontal="center" vertical="center" shrinkToFit="1"/>
      <protection locked="0"/>
    </xf>
    <xf numFmtId="164" fontId="84" fillId="0" borderId="13" xfId="0" applyNumberFormat="1" applyFont="1" applyBorder="1" applyAlignment="1" applyProtection="1">
      <alignment horizontal="center" vertical="center" shrinkToFit="1"/>
      <protection locked="0"/>
    </xf>
    <xf numFmtId="164" fontId="84" fillId="0" borderId="19" xfId="0" applyNumberFormat="1" applyFont="1" applyBorder="1" applyAlignment="1" applyProtection="1">
      <alignment horizontal="center" vertical="center" shrinkToFit="1"/>
      <protection locked="0"/>
    </xf>
    <xf numFmtId="0" fontId="83" fillId="0" borderId="21" xfId="0" applyFont="1" applyBorder="1" applyAlignment="1" applyProtection="1">
      <alignment horizontal="left" vertical="center" shrinkToFit="1"/>
      <protection locked="0"/>
    </xf>
    <xf numFmtId="0" fontId="81" fillId="0" borderId="21" xfId="0" applyFont="1" applyBorder="1" applyAlignment="1" applyProtection="1">
      <alignment horizontal="center" vertical="center" shrinkToFit="1"/>
      <protection locked="0"/>
    </xf>
    <xf numFmtId="164" fontId="84" fillId="0" borderId="21" xfId="0" applyNumberFormat="1" applyFont="1" applyBorder="1" applyAlignment="1" applyProtection="1">
      <alignment horizontal="center" vertical="center" shrinkToFit="1"/>
      <protection locked="0"/>
    </xf>
    <xf numFmtId="164" fontId="84" fillId="0" borderId="24" xfId="0" applyNumberFormat="1" applyFont="1" applyBorder="1" applyAlignment="1" applyProtection="1">
      <alignment horizontal="center" vertical="center" shrinkToFit="1"/>
      <protection locked="0"/>
    </xf>
    <xf numFmtId="0" fontId="83" fillId="0" borderId="16" xfId="0" applyFont="1" applyBorder="1" applyAlignment="1" applyProtection="1">
      <alignment horizontal="left" vertical="center" shrinkToFit="1"/>
      <protection locked="0"/>
    </xf>
    <xf numFmtId="0" fontId="81" fillId="0" borderId="16" xfId="0" applyFont="1" applyBorder="1" applyAlignment="1" applyProtection="1">
      <alignment horizontal="center" vertical="center" shrinkToFit="1"/>
      <protection locked="0"/>
    </xf>
    <xf numFmtId="164" fontId="84" fillId="0" borderId="16" xfId="0" applyNumberFormat="1" applyFont="1" applyBorder="1" applyAlignment="1" applyProtection="1">
      <alignment horizontal="center" vertical="center" shrinkToFit="1"/>
      <protection locked="0"/>
    </xf>
    <xf numFmtId="164" fontId="84" fillId="0" borderId="18" xfId="0" applyNumberFormat="1" applyFont="1" applyBorder="1" applyAlignment="1" applyProtection="1">
      <alignment horizontal="center" vertical="center" shrinkToFit="1"/>
      <protection locked="0"/>
    </xf>
    <xf numFmtId="0" fontId="83" fillId="0" borderId="42" xfId="0" applyFont="1" applyBorder="1" applyAlignment="1" applyProtection="1">
      <alignment horizontal="center" vertical="center" shrinkToFit="1"/>
      <protection locked="0"/>
    </xf>
    <xf numFmtId="0" fontId="83" fillId="0" borderId="13" xfId="0" applyFont="1" applyBorder="1" applyAlignment="1" applyProtection="1">
      <alignment horizontal="center" vertical="center" shrinkToFit="1"/>
      <protection locked="0"/>
    </xf>
    <xf numFmtId="0" fontId="83" fillId="0" borderId="48" xfId="0" applyFont="1" applyBorder="1" applyAlignment="1" applyProtection="1">
      <alignment horizontal="center" vertical="center" shrinkToFit="1"/>
      <protection locked="0"/>
    </xf>
    <xf numFmtId="0" fontId="83" fillId="0" borderId="16" xfId="0" applyFont="1" applyBorder="1" applyAlignment="1" applyProtection="1">
      <alignment horizontal="center" vertical="center" shrinkToFit="1"/>
      <protection locked="0"/>
    </xf>
    <xf numFmtId="0" fontId="98" fillId="0" borderId="42" xfId="0" applyFont="1" applyBorder="1" applyAlignment="1" applyProtection="1">
      <alignment horizontal="left" vertical="center" shrinkToFit="1"/>
      <protection locked="0"/>
    </xf>
    <xf numFmtId="0" fontId="98" fillId="0" borderId="45" xfId="0" applyFont="1" applyBorder="1" applyAlignment="1" applyProtection="1">
      <alignment horizontal="left" vertical="center" shrinkToFit="1"/>
      <protection locked="0"/>
    </xf>
    <xf numFmtId="0" fontId="98" fillId="0" borderId="48" xfId="0" applyFont="1" applyBorder="1" applyAlignment="1" applyProtection="1">
      <alignment horizontal="left" vertical="center" shrinkToFit="1"/>
      <protection locked="0"/>
    </xf>
  </cellXfs>
  <cellStyles count="6">
    <cellStyle name="Lien hypertexte" xfId="5" builtinId="8"/>
    <cellStyle name="Normal" xfId="0" builtinId="0"/>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s>
  <dxfs count="129">
    <dxf>
      <font>
        <b/>
        <i val="0"/>
        <condense val="0"/>
        <extend val="0"/>
        <color indexed="9"/>
      </font>
      <fill>
        <patternFill>
          <bgColor indexed="23"/>
        </patternFill>
      </fill>
    </dxf>
    <dxf>
      <font>
        <b/>
        <i val="0"/>
        <condense val="0"/>
        <extend val="0"/>
        <color indexed="9"/>
      </font>
      <fill>
        <patternFill>
          <bgColor indexed="23"/>
        </patternFill>
      </fill>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left"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medium">
          <color theme="1"/>
        </top>
        <bottom style="medium">
          <color theme="1"/>
        </bottom>
      </border>
    </dxf>
    <dxf>
      <fill>
        <patternFill patternType="none">
          <fgColor indexed="64"/>
          <bgColor auto="1"/>
        </patternFill>
      </fill>
    </dxf>
    <dxf>
      <border outline="0">
        <bottom style="medium">
          <color theme="1"/>
        </bottom>
      </border>
    </dxf>
    <dxf>
      <font>
        <b/>
        <i val="0"/>
        <strike val="0"/>
        <condense val="0"/>
        <extend val="0"/>
        <outline val="0"/>
        <shadow val="0"/>
        <u val="none"/>
        <vertAlign val="baseline"/>
        <sz val="11"/>
        <color theme="0"/>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theme="1"/>
        </left>
        <right style="thin">
          <color theme="1"/>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numFmt numFmtId="164" formatCode="0.000"/>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fill>
        <patternFill patternType="none">
          <fgColor indexed="64"/>
          <bgColor auto="1"/>
        </patternFill>
      </fill>
      <alignment horizontal="left" vertical="center" textRotation="0" wrapText="0" indent="0" justifyLastLine="0" shrinkToFit="1" readingOrder="0"/>
      <border diagonalUp="0" diagonalDown="0">
        <left/>
        <right/>
        <top style="medium">
          <color auto="1"/>
        </top>
        <bottom style="medium">
          <color auto="1"/>
        </bottom>
        <vertical/>
        <horizontal style="medium">
          <color auto="1"/>
        </horizontal>
      </border>
      <protection locked="1" hidden="1"/>
    </dxf>
    <dxf>
      <font>
        <strike val="0"/>
        <outline val="0"/>
        <shadow val="0"/>
        <u val="none"/>
        <vertAlign val="baseline"/>
        <sz val="9"/>
        <color theme="1"/>
        <name val="Arial"/>
        <scheme val="none"/>
      </font>
      <fill>
        <patternFill patternType="none">
          <fgColor indexed="64"/>
          <bgColor auto="1"/>
        </patternFill>
      </fill>
      <alignment horizontal="left" vertical="center" textRotation="0" wrapText="0" indent="0" justifyLastLine="0" shrinkToFit="1" readingOrder="0"/>
      <border diagonalUp="0" diagonalDown="0">
        <left/>
        <right/>
        <top style="medium">
          <color auto="1"/>
        </top>
        <bottom style="medium">
          <color auto="1"/>
        </bottom>
        <vertical/>
        <horizontal style="medium">
          <color auto="1"/>
        </horizontal>
      </border>
      <protection locked="0" hidden="0"/>
    </dxf>
    <dxf>
      <font>
        <strike val="0"/>
        <outline val="0"/>
        <shadow val="0"/>
        <u val="none"/>
        <vertAlign val="baseline"/>
        <sz val="9"/>
        <color theme="1"/>
        <name val="Arial"/>
        <scheme val="none"/>
      </font>
      <numFmt numFmtId="0" formatCode="General"/>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dxf>
    <dxf>
      <font>
        <b/>
        <i val="0"/>
        <strike val="0"/>
        <condense val="0"/>
        <extend val="0"/>
        <outline val="0"/>
        <shadow val="0"/>
        <u val="none"/>
        <vertAlign val="baseline"/>
        <sz val="9"/>
        <color theme="1"/>
        <name val="Arial"/>
        <scheme val="none"/>
      </font>
      <fill>
        <patternFill patternType="solid">
          <fgColor indexed="64"/>
          <bgColor theme="4" tint="-0.249977111117893"/>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0000FF"/>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10/relationships/person" Target="persons/person0.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1</xdr:row>
      <xdr:rowOff>30480</xdr:rowOff>
    </xdr:from>
    <xdr:to>
      <xdr:col>2</xdr:col>
      <xdr:colOff>41202</xdr:colOff>
      <xdr:row>1</xdr:row>
      <xdr:rowOff>524299</xdr:rowOff>
    </xdr:to>
    <xdr:pic>
      <xdr:nvPicPr>
        <xdr:cNvPr id="7" name="Imag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stretch>
          <a:fillRect/>
        </a:stretch>
      </xdr:blipFill>
      <xdr:spPr>
        <a:xfrm>
          <a:off x="99060" y="30480"/>
          <a:ext cx="627942" cy="493819"/>
        </a:xfrm>
        <a:prstGeom prst="rect">
          <a:avLst/>
        </a:prstGeom>
      </xdr:spPr>
    </xdr:pic>
    <xdr:clientData/>
  </xdr:twoCellAnchor>
  <xdr:twoCellAnchor editAs="oneCell">
    <xdr:from>
      <xdr:col>6</xdr:col>
      <xdr:colOff>525780</xdr:colOff>
      <xdr:row>1</xdr:row>
      <xdr:rowOff>30480</xdr:rowOff>
    </xdr:from>
    <xdr:to>
      <xdr:col>7</xdr:col>
      <xdr:colOff>1521088</xdr:colOff>
      <xdr:row>1</xdr:row>
      <xdr:rowOff>536492</xdr:rowOff>
    </xdr:to>
    <xdr:pic>
      <xdr:nvPicPr>
        <xdr:cNvPr id="9" name="Imag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cstate="print"/>
        <a:stretch>
          <a:fillRect/>
        </a:stretch>
      </xdr:blipFill>
      <xdr:spPr>
        <a:xfrm>
          <a:off x="5113020" y="30480"/>
          <a:ext cx="1566808" cy="506012"/>
        </a:xfrm>
        <a:prstGeom prst="rect">
          <a:avLst/>
        </a:prstGeom>
      </xdr:spPr>
    </xdr:pic>
    <xdr:clientData/>
  </xdr:twoCellAnchor>
  <xdr:twoCellAnchor editAs="oneCell">
    <xdr:from>
      <xdr:col>2</xdr:col>
      <xdr:colOff>45720</xdr:colOff>
      <xdr:row>1</xdr:row>
      <xdr:rowOff>22860</xdr:rowOff>
    </xdr:from>
    <xdr:to>
      <xdr:col>6</xdr:col>
      <xdr:colOff>527684</xdr:colOff>
      <xdr:row>1</xdr:row>
      <xdr:rowOff>547161</xdr:rowOff>
    </xdr:to>
    <xdr:pic>
      <xdr:nvPicPr>
        <xdr:cNvPr id="13" name="Imag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3" cstate="print"/>
        <a:stretch>
          <a:fillRect/>
        </a:stretch>
      </xdr:blipFill>
      <xdr:spPr>
        <a:xfrm>
          <a:off x="731520" y="22860"/>
          <a:ext cx="4383404" cy="5243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114299</xdr:colOff>
      <xdr:row>13</xdr:row>
      <xdr:rowOff>18273</xdr:rowOff>
    </xdr:from>
    <xdr:to>
      <xdr:col>9</xdr:col>
      <xdr:colOff>304800</xdr:colOff>
      <xdr:row>17</xdr:row>
      <xdr:rowOff>5327</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4229099" y="2479533"/>
          <a:ext cx="952501" cy="749054"/>
        </a:xfrm>
        <a:prstGeom prst="rect">
          <a:avLst/>
        </a:prstGeom>
      </xdr:spPr>
    </xdr:pic>
    <xdr:clientData/>
  </xdr:twoCellAnchor>
  <xdr:twoCellAnchor editAs="oneCell">
    <xdr:from>
      <xdr:col>7</xdr:col>
      <xdr:colOff>22861</xdr:colOff>
      <xdr:row>17</xdr:row>
      <xdr:rowOff>14168</xdr:rowOff>
    </xdr:from>
    <xdr:to>
      <xdr:col>9</xdr:col>
      <xdr:colOff>358140</xdr:colOff>
      <xdr:row>18</xdr:row>
      <xdr:rowOff>178351</xdr:rowOff>
    </xdr:to>
    <xdr:pic>
      <xdr:nvPicPr>
        <xdr:cNvPr id="9" name="Image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cstate="print"/>
        <a:stretch>
          <a:fillRect/>
        </a:stretch>
      </xdr:blipFill>
      <xdr:spPr>
        <a:xfrm>
          <a:off x="4137661" y="3237428"/>
          <a:ext cx="1097279" cy="354683"/>
        </a:xfrm>
        <a:prstGeom prst="rect">
          <a:avLst/>
        </a:prstGeom>
      </xdr:spPr>
    </xdr:pic>
    <xdr:clientData/>
  </xdr:twoCellAnchor>
  <xdr:twoCellAnchor editAs="oneCell">
    <xdr:from>
      <xdr:col>13</xdr:col>
      <xdr:colOff>114298</xdr:colOff>
      <xdr:row>25</xdr:row>
      <xdr:rowOff>15240</xdr:rowOff>
    </xdr:from>
    <xdr:to>
      <xdr:col>15</xdr:col>
      <xdr:colOff>304799</xdr:colOff>
      <xdr:row>29</xdr:row>
      <xdr:rowOff>2294</xdr:rowOff>
    </xdr:to>
    <xdr:pic>
      <xdr:nvPicPr>
        <xdr:cNvPr id="10" name="Imag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cstate="print"/>
        <a:stretch>
          <a:fillRect/>
        </a:stretch>
      </xdr:blipFill>
      <xdr:spPr>
        <a:xfrm>
          <a:off x="6515098" y="4762500"/>
          <a:ext cx="952501" cy="749054"/>
        </a:xfrm>
        <a:prstGeom prst="rect">
          <a:avLst/>
        </a:prstGeom>
      </xdr:spPr>
    </xdr:pic>
    <xdr:clientData/>
  </xdr:twoCellAnchor>
  <xdr:twoCellAnchor editAs="oneCell">
    <xdr:from>
      <xdr:col>13</xdr:col>
      <xdr:colOff>30480</xdr:colOff>
      <xdr:row>29</xdr:row>
      <xdr:rowOff>11135</xdr:rowOff>
    </xdr:from>
    <xdr:to>
      <xdr:col>15</xdr:col>
      <xdr:colOff>365759</xdr:colOff>
      <xdr:row>30</xdr:row>
      <xdr:rowOff>175318</xdr:rowOff>
    </xdr:to>
    <xdr:pic>
      <xdr:nvPicPr>
        <xdr:cNvPr id="11" name="Imag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cstate="print"/>
        <a:stretch>
          <a:fillRect/>
        </a:stretch>
      </xdr:blipFill>
      <xdr:spPr>
        <a:xfrm>
          <a:off x="6431280" y="5520395"/>
          <a:ext cx="1097279" cy="354683"/>
        </a:xfrm>
        <a:prstGeom prst="rect">
          <a:avLst/>
        </a:prstGeom>
      </xdr:spPr>
    </xdr:pic>
    <xdr:clientData/>
  </xdr:twoCellAnchor>
  <xdr:twoCellAnchor editAs="oneCell">
    <xdr:from>
      <xdr:col>19</xdr:col>
      <xdr:colOff>99058</xdr:colOff>
      <xdr:row>37</xdr:row>
      <xdr:rowOff>15240</xdr:rowOff>
    </xdr:from>
    <xdr:to>
      <xdr:col>21</xdr:col>
      <xdr:colOff>289559</xdr:colOff>
      <xdr:row>41</xdr:row>
      <xdr:rowOff>2294</xdr:rowOff>
    </xdr:to>
    <xdr:pic>
      <xdr:nvPicPr>
        <xdr:cNvPr id="12" name="Image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cstate="print"/>
        <a:stretch>
          <a:fillRect/>
        </a:stretch>
      </xdr:blipFill>
      <xdr:spPr>
        <a:xfrm>
          <a:off x="8785858" y="7048500"/>
          <a:ext cx="952501" cy="749054"/>
        </a:xfrm>
        <a:prstGeom prst="rect">
          <a:avLst/>
        </a:prstGeom>
      </xdr:spPr>
    </xdr:pic>
    <xdr:clientData/>
  </xdr:twoCellAnchor>
  <xdr:twoCellAnchor editAs="oneCell">
    <xdr:from>
      <xdr:col>19</xdr:col>
      <xdr:colOff>30480</xdr:colOff>
      <xdr:row>41</xdr:row>
      <xdr:rowOff>11135</xdr:rowOff>
    </xdr:from>
    <xdr:to>
      <xdr:col>21</xdr:col>
      <xdr:colOff>365759</xdr:colOff>
      <xdr:row>42</xdr:row>
      <xdr:rowOff>175318</xdr:rowOff>
    </xdr:to>
    <xdr:pic>
      <xdr:nvPicPr>
        <xdr:cNvPr id="13" name="Image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2" cstate="print"/>
        <a:stretch>
          <a:fillRect/>
        </a:stretch>
      </xdr:blipFill>
      <xdr:spPr>
        <a:xfrm>
          <a:off x="8717280" y="7806395"/>
          <a:ext cx="1097279" cy="354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30480</xdr:colOff>
      <xdr:row>0</xdr:row>
      <xdr:rowOff>30480</xdr:rowOff>
    </xdr:from>
    <xdr:to>
      <xdr:col>1</xdr:col>
      <xdr:colOff>658774</xdr:colOff>
      <xdr:row>0</xdr:row>
      <xdr:rowOff>524299</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30480" y="30480"/>
          <a:ext cx="628294" cy="493819"/>
        </a:xfrm>
        <a:prstGeom prst="rect">
          <a:avLst/>
        </a:prstGeom>
      </xdr:spPr>
    </xdr:pic>
    <xdr:clientData/>
  </xdr:twoCellAnchor>
  <xdr:twoCellAnchor editAs="oneCell">
    <xdr:from>
      <xdr:col>7</xdr:col>
      <xdr:colOff>259080</xdr:colOff>
      <xdr:row>0</xdr:row>
      <xdr:rowOff>22860</xdr:rowOff>
    </xdr:from>
    <xdr:to>
      <xdr:col>9</xdr:col>
      <xdr:colOff>605323</xdr:colOff>
      <xdr:row>0</xdr:row>
      <xdr:rowOff>528872</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tretch>
          <a:fillRect/>
        </a:stretch>
      </xdr:blipFill>
      <xdr:spPr>
        <a:xfrm>
          <a:off x="5494020" y="22860"/>
          <a:ext cx="1565443" cy="506012"/>
        </a:xfrm>
        <a:prstGeom prst="rect">
          <a:avLst/>
        </a:prstGeom>
      </xdr:spPr>
    </xdr:pic>
    <xdr:clientData/>
  </xdr:twoCellAnchor>
  <xdr:twoCellAnchor>
    <xdr:from>
      <xdr:col>2</xdr:col>
      <xdr:colOff>21474</xdr:colOff>
      <xdr:row>0</xdr:row>
      <xdr:rowOff>28302</xdr:rowOff>
    </xdr:from>
    <xdr:to>
      <xdr:col>7</xdr:col>
      <xdr:colOff>213360</xdr:colOff>
      <xdr:row>0</xdr:row>
      <xdr:rowOff>523602</xdr:rowOff>
    </xdr:to>
    <xdr:sp macro="" textlink="">
      <xdr:nvSpPr>
        <xdr:cNvPr id="4" name="Titre 1">
          <a:extLst>
            <a:ext uri="{FF2B5EF4-FFF2-40B4-BE49-F238E27FC236}">
              <a16:creationId xmlns:a16="http://schemas.microsoft.com/office/drawing/2014/main" id="{00000000-0008-0000-0500-000004000000}"/>
            </a:ext>
          </a:extLst>
        </xdr:cNvPr>
        <xdr:cNvSpPr>
          <a:spLocks noGrp="1"/>
        </xdr:cNvSpPr>
      </xdr:nvSpPr>
      <xdr:spPr>
        <a:xfrm>
          <a:off x="836814" y="28302"/>
          <a:ext cx="4611486" cy="495300"/>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3200" b="1" spc="50">
              <a:ln w="9525" cmpd="sng">
                <a:solidFill>
                  <a:schemeClr val="accent1"/>
                </a:solidFill>
                <a:prstDash val="solid"/>
              </a:ln>
              <a:solidFill>
                <a:srgbClr val="70AD47">
                  <a:tint val="1000"/>
                </a:srgbClr>
              </a:solidFill>
              <a:effectLst>
                <a:glow rad="38100">
                  <a:schemeClr val="accent1">
                    <a:alpha val="40000"/>
                  </a:schemeClr>
                </a:glow>
              </a:effectLst>
              <a:latin typeface="+mn-lt"/>
            </a:rPr>
            <a:t>FINALE DE LIGUE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34712</xdr:colOff>
      <xdr:row>0</xdr:row>
      <xdr:rowOff>49742</xdr:rowOff>
    </xdr:from>
    <xdr:to>
      <xdr:col>2</xdr:col>
      <xdr:colOff>457199</xdr:colOff>
      <xdr:row>1</xdr:row>
      <xdr:rowOff>134408</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9012" y="49742"/>
          <a:ext cx="1070187" cy="656166"/>
        </a:xfrm>
        <a:prstGeom prst="rect">
          <a:avLst/>
        </a:prstGeom>
      </xdr:spPr>
    </xdr:pic>
    <xdr:clientData/>
  </xdr:twoCellAnchor>
  <xdr:twoCellAnchor editAs="oneCell">
    <xdr:from>
      <xdr:col>7</xdr:col>
      <xdr:colOff>302682</xdr:colOff>
      <xdr:row>0</xdr:row>
      <xdr:rowOff>60323</xdr:rowOff>
    </xdr:from>
    <xdr:to>
      <xdr:col>8</xdr:col>
      <xdr:colOff>604306</xdr:colOff>
      <xdr:row>1</xdr:row>
      <xdr:rowOff>113242</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stretch>
          <a:fillRect/>
        </a:stretch>
      </xdr:blipFill>
      <xdr:spPr>
        <a:xfrm>
          <a:off x="5303307" y="60323"/>
          <a:ext cx="1149349" cy="624419"/>
        </a:xfrm>
        <a:prstGeom prst="rect">
          <a:avLst/>
        </a:prstGeom>
      </xdr:spPr>
    </xdr:pic>
    <xdr:clientData/>
  </xdr:twoCellAnchor>
  <xdr:twoCellAnchor>
    <xdr:from>
      <xdr:col>2</xdr:col>
      <xdr:colOff>624417</xdr:colOff>
      <xdr:row>0</xdr:row>
      <xdr:rowOff>42334</xdr:rowOff>
    </xdr:from>
    <xdr:to>
      <xdr:col>7</xdr:col>
      <xdr:colOff>127000</xdr:colOff>
      <xdr:row>1</xdr:row>
      <xdr:rowOff>74084</xdr:rowOff>
    </xdr:to>
    <xdr:sp macro="" textlink="">
      <xdr:nvSpPr>
        <xdr:cNvPr id="4" name="Titre 1">
          <a:extLst>
            <a:ext uri="{FF2B5EF4-FFF2-40B4-BE49-F238E27FC236}">
              <a16:creationId xmlns:a16="http://schemas.microsoft.com/office/drawing/2014/main" id="{00000000-0008-0000-0600-000004000000}"/>
            </a:ext>
          </a:extLst>
        </xdr:cNvPr>
        <xdr:cNvSpPr>
          <a:spLocks noGrp="1"/>
        </xdr:cNvSpPr>
      </xdr:nvSpPr>
      <xdr:spPr>
        <a:xfrm>
          <a:off x="1386417" y="42334"/>
          <a:ext cx="3735916" cy="603250"/>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2660" b="1" spc="50" baseline="0">
              <a:ln w="9525" cmpd="sng">
                <a:solidFill>
                  <a:schemeClr val="accent1"/>
                </a:solidFill>
                <a:prstDash val="solid"/>
              </a:ln>
              <a:solidFill>
                <a:srgbClr val="70AD47">
                  <a:tint val="1000"/>
                </a:srgbClr>
              </a:solidFill>
              <a:effectLst>
                <a:glow rad="38100">
                  <a:schemeClr val="accent1">
                    <a:alpha val="40000"/>
                  </a:schemeClr>
                </a:glow>
              </a:effectLst>
              <a:latin typeface="Arial Black" panose="020B0A04020102020204" pitchFamily="34" charset="0"/>
            </a:rPr>
            <a:t>FINALE DE LIGUE</a:t>
          </a:r>
        </a:p>
      </xdr:txBody>
    </xdr:sp>
    <xdr:clientData/>
  </xdr:twoCellAnchor>
  <xdr:twoCellAnchor>
    <xdr:from>
      <xdr:col>7</xdr:col>
      <xdr:colOff>476251</xdr:colOff>
      <xdr:row>30</xdr:row>
      <xdr:rowOff>0</xdr:rowOff>
    </xdr:from>
    <xdr:to>
      <xdr:col>7</xdr:col>
      <xdr:colOff>723900</xdr:colOff>
      <xdr:row>30</xdr:row>
      <xdr:rowOff>228600</xdr:rowOff>
    </xdr:to>
    <xdr:sp macro="" textlink="">
      <xdr:nvSpPr>
        <xdr:cNvPr id="5" name="Cadre 4">
          <a:extLst>
            <a:ext uri="{FF2B5EF4-FFF2-40B4-BE49-F238E27FC236}">
              <a16:creationId xmlns:a16="http://schemas.microsoft.com/office/drawing/2014/main" id="{E4F266C9-3126-4D15-88A6-C60204A74B70}"/>
            </a:ext>
          </a:extLst>
        </xdr:cNvPr>
        <xdr:cNvSpPr/>
      </xdr:nvSpPr>
      <xdr:spPr>
        <a:xfrm>
          <a:off x="5476876" y="9496425"/>
          <a:ext cx="247649" cy="228600"/>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clientData/>
  </xdr:twoCellAnchor>
  <xdr:twoCellAnchor>
    <xdr:from>
      <xdr:col>8</xdr:col>
      <xdr:colOff>361950</xdr:colOff>
      <xdr:row>30</xdr:row>
      <xdr:rowOff>0</xdr:rowOff>
    </xdr:from>
    <xdr:to>
      <xdr:col>8</xdr:col>
      <xdr:colOff>609599</xdr:colOff>
      <xdr:row>30</xdr:row>
      <xdr:rowOff>228600</xdr:rowOff>
    </xdr:to>
    <xdr:sp macro="" textlink="">
      <xdr:nvSpPr>
        <xdr:cNvPr id="8" name="Cadre 7">
          <a:extLst>
            <a:ext uri="{FF2B5EF4-FFF2-40B4-BE49-F238E27FC236}">
              <a16:creationId xmlns:a16="http://schemas.microsoft.com/office/drawing/2014/main" id="{BFCF5F8F-8441-416F-9578-97B894A8A328}"/>
            </a:ext>
          </a:extLst>
        </xdr:cNvPr>
        <xdr:cNvSpPr/>
      </xdr:nvSpPr>
      <xdr:spPr>
        <a:xfrm>
          <a:off x="6210300" y="9496425"/>
          <a:ext cx="247649" cy="228600"/>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53339</xdr:colOff>
      <xdr:row>0</xdr:row>
      <xdr:rowOff>49530</xdr:rowOff>
    </xdr:from>
    <xdr:to>
      <xdr:col>2</xdr:col>
      <xdr:colOff>0</xdr:colOff>
      <xdr:row>1</xdr:row>
      <xdr:rowOff>57150</xdr:rowOff>
    </xdr:to>
    <xdr:pic>
      <xdr:nvPicPr>
        <xdr:cNvPr id="7" name="Imag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cstate="print"/>
        <a:stretch>
          <a:fillRect/>
        </a:stretch>
      </xdr:blipFill>
      <xdr:spPr>
        <a:xfrm>
          <a:off x="53339" y="49530"/>
          <a:ext cx="956311" cy="550545"/>
        </a:xfrm>
        <a:prstGeom prst="rect">
          <a:avLst/>
        </a:prstGeom>
      </xdr:spPr>
    </xdr:pic>
    <xdr:clientData/>
  </xdr:twoCellAnchor>
  <xdr:twoCellAnchor editAs="oneCell">
    <xdr:from>
      <xdr:col>7</xdr:col>
      <xdr:colOff>981074</xdr:colOff>
      <xdr:row>0</xdr:row>
      <xdr:rowOff>76199</xdr:rowOff>
    </xdr:from>
    <xdr:to>
      <xdr:col>9</xdr:col>
      <xdr:colOff>400050</xdr:colOff>
      <xdr:row>1</xdr:row>
      <xdr:rowOff>28575</xdr:rowOff>
    </xdr:to>
    <xdr:pic>
      <xdr:nvPicPr>
        <xdr:cNvPr id="9" name="Image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cstate="print"/>
        <a:stretch>
          <a:fillRect/>
        </a:stretch>
      </xdr:blipFill>
      <xdr:spPr>
        <a:xfrm>
          <a:off x="5343524" y="76199"/>
          <a:ext cx="1123951" cy="495301"/>
        </a:xfrm>
        <a:prstGeom prst="rect">
          <a:avLst/>
        </a:prstGeom>
      </xdr:spPr>
    </xdr:pic>
    <xdr:clientData/>
  </xdr:twoCellAnchor>
  <xdr:twoCellAnchor>
    <xdr:from>
      <xdr:col>2</xdr:col>
      <xdr:colOff>304800</xdr:colOff>
      <xdr:row>0</xdr:row>
      <xdr:rowOff>66674</xdr:rowOff>
    </xdr:from>
    <xdr:to>
      <xdr:col>7</xdr:col>
      <xdr:colOff>752475</xdr:colOff>
      <xdr:row>1</xdr:row>
      <xdr:rowOff>19050</xdr:rowOff>
    </xdr:to>
    <xdr:sp macro="" textlink="">
      <xdr:nvSpPr>
        <xdr:cNvPr id="11" name="Titre 1">
          <a:extLst>
            <a:ext uri="{FF2B5EF4-FFF2-40B4-BE49-F238E27FC236}">
              <a16:creationId xmlns:a16="http://schemas.microsoft.com/office/drawing/2014/main" id="{00000000-0008-0000-0700-00000B000000}"/>
            </a:ext>
          </a:extLst>
        </xdr:cNvPr>
        <xdr:cNvSpPr>
          <a:spLocks noGrp="1"/>
        </xdr:cNvSpPr>
      </xdr:nvSpPr>
      <xdr:spPr>
        <a:xfrm>
          <a:off x="1314450" y="66674"/>
          <a:ext cx="3943350" cy="495301"/>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3200" b="1" spc="50">
              <a:ln w="9525" cmpd="sng">
                <a:solidFill>
                  <a:schemeClr val="accent1"/>
                </a:solidFill>
                <a:prstDash val="solid"/>
              </a:ln>
              <a:solidFill>
                <a:srgbClr val="70AD47">
                  <a:tint val="1000"/>
                </a:srgbClr>
              </a:solidFill>
              <a:effectLst>
                <a:glow rad="38100">
                  <a:schemeClr val="accent1">
                    <a:alpha val="40000"/>
                  </a:schemeClr>
                </a:glow>
              </a:effectLst>
              <a:latin typeface="+mn-lt"/>
            </a:rPr>
            <a:t>FINALE DE LIGUE</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62864</xdr:colOff>
      <xdr:row>0</xdr:row>
      <xdr:rowOff>49530</xdr:rowOff>
    </xdr:from>
    <xdr:to>
      <xdr:col>1</xdr:col>
      <xdr:colOff>419100</xdr:colOff>
      <xdr:row>1</xdr:row>
      <xdr:rowOff>9525</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62864" y="49530"/>
          <a:ext cx="870586" cy="502920"/>
        </a:xfrm>
        <a:prstGeom prst="rect">
          <a:avLst/>
        </a:prstGeom>
      </xdr:spPr>
    </xdr:pic>
    <xdr:clientData/>
  </xdr:twoCellAnchor>
  <xdr:twoCellAnchor editAs="oneCell">
    <xdr:from>
      <xdr:col>6</xdr:col>
      <xdr:colOff>552450</xdr:colOff>
      <xdr:row>0</xdr:row>
      <xdr:rowOff>76200</xdr:rowOff>
    </xdr:from>
    <xdr:to>
      <xdr:col>7</xdr:col>
      <xdr:colOff>828676</xdr:colOff>
      <xdr:row>1</xdr:row>
      <xdr:rowOff>4997</xdr:rowOff>
    </xdr:to>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stretch>
          <a:fillRect/>
        </a:stretch>
      </xdr:blipFill>
      <xdr:spPr>
        <a:xfrm>
          <a:off x="5210175" y="76200"/>
          <a:ext cx="1190626" cy="471722"/>
        </a:xfrm>
        <a:prstGeom prst="rect">
          <a:avLst/>
        </a:prstGeom>
      </xdr:spPr>
    </xdr:pic>
    <xdr:clientData/>
  </xdr:twoCellAnchor>
  <xdr:twoCellAnchor>
    <xdr:from>
      <xdr:col>2</xdr:col>
      <xdr:colOff>123825</xdr:colOff>
      <xdr:row>0</xdr:row>
      <xdr:rowOff>40004</xdr:rowOff>
    </xdr:from>
    <xdr:to>
      <xdr:col>6</xdr:col>
      <xdr:colOff>390525</xdr:colOff>
      <xdr:row>1</xdr:row>
      <xdr:rowOff>9524</xdr:rowOff>
    </xdr:to>
    <xdr:sp macro="" textlink="">
      <xdr:nvSpPr>
        <xdr:cNvPr id="4" name="Titre 1">
          <a:extLst>
            <a:ext uri="{FF2B5EF4-FFF2-40B4-BE49-F238E27FC236}">
              <a16:creationId xmlns:a16="http://schemas.microsoft.com/office/drawing/2014/main" id="{00000000-0008-0000-0900-000004000000}"/>
            </a:ext>
          </a:extLst>
        </xdr:cNvPr>
        <xdr:cNvSpPr>
          <a:spLocks noGrp="1"/>
        </xdr:cNvSpPr>
      </xdr:nvSpPr>
      <xdr:spPr>
        <a:xfrm>
          <a:off x="1162050" y="40004"/>
          <a:ext cx="3924300" cy="512445"/>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3200" b="1" spc="50">
              <a:ln w="9525" cmpd="sng">
                <a:solidFill>
                  <a:schemeClr val="accent1"/>
                </a:solidFill>
                <a:prstDash val="solid"/>
              </a:ln>
              <a:solidFill>
                <a:srgbClr val="70AD47">
                  <a:tint val="1000"/>
                </a:srgbClr>
              </a:solidFill>
              <a:effectLst>
                <a:glow rad="38100">
                  <a:schemeClr val="accent1">
                    <a:alpha val="40000"/>
                  </a:schemeClr>
                </a:glow>
              </a:effectLst>
              <a:latin typeface="+mn-lt"/>
            </a:rPr>
            <a:t>FINALE DE LIGUE</a:t>
          </a:r>
        </a:p>
      </xdr:txBody>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0000000}" name="Tableau2629" displayName="Tableau2629" ref="B11:H18" totalsRowShown="0" headerRowDxfId="128" dataDxfId="127">
  <sortState xmlns:xlrd2="http://schemas.microsoft.com/office/spreadsheetml/2017/richdata2" ref="B17:H23">
    <sortCondition descending="1" ref="G16"/>
  </sortState>
  <tableColumns count="7">
    <tableColumn id="1" xr3:uid="{00000000-0010-0000-0000-000001000000}" name="JOUEUR" dataDxfId="126">
      <calculatedColumnFormula>ROW($A1)</calculatedColumnFormula>
    </tableColumn>
    <tableColumn id="2" xr3:uid="{00000000-0010-0000-0000-000002000000}" name="NOM Prénom" dataDxfId="125"/>
    <tableColumn id="3" xr3:uid="{00000000-0010-0000-0000-000003000000}" name="CLUB" dataDxfId="124">
      <calculatedColumnFormula>IF(C12="","",VLOOKUP(C12,#REF!,2,FALSE))</calculatedColumnFormula>
    </tableColumn>
    <tableColumn id="4" xr3:uid="{00000000-0010-0000-0000-000004000000}" name="Pts Rank." dataDxfId="123"/>
    <tableColumn id="5" xr3:uid="{00000000-0010-0000-0000-000005000000}" name="Pts M." dataDxfId="122"/>
    <tableColumn id="6" xr3:uid="{00000000-0010-0000-0000-000006000000}" name="Moy." dataDxfId="121"/>
    <tableColumn id="7" xr3:uid="{00000000-0010-0000-0000-000007000000}" name="Obs" dataDxfId="12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3" displayName="Tableau3" ref="A5:M26" totalsRowShown="0" headerRowDxfId="119" dataDxfId="118">
  <autoFilter ref="A5:M26"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sortState xmlns:xlrd2="http://schemas.microsoft.com/office/spreadsheetml/2017/richdata2" ref="A6:O19">
    <sortCondition ref="B5"/>
  </sortState>
  <tableColumns count="13">
    <tableColumn id="1" xr3:uid="{00000000-0010-0000-0100-000001000000}" name="SAISON" dataDxfId="117"/>
    <tableColumn id="2" xr3:uid="{00000000-0010-0000-0100-000002000000}" name="DISTRICT" dataDxfId="116"/>
    <tableColumn id="3" xr3:uid="{00000000-0010-0000-0100-000003000000}" name="DISTRICT2" dataDxfId="115"/>
    <tableColumn id="4" xr3:uid="{00000000-0010-0000-0100-000004000000}" name="DISTRICT3" dataDxfId="114"/>
    <tableColumn id="5" xr3:uid="{00000000-0010-0000-0100-000005000000}" name="RESPONSABLES SPORTIF DISTRICT" dataDxfId="113"/>
    <tableColumn id="6" xr3:uid="{00000000-0010-0000-0100-000006000000}" name="Adresse Mail" dataDxfId="112"/>
    <tableColumn id="7" xr3:uid="{00000000-0010-0000-0100-000007000000}" name="CHOIX" dataDxfId="111"/>
    <tableColumn id="8" xr3:uid="{00000000-0010-0000-0100-000008000000}" name="CHOIX2" dataDxfId="110"/>
    <tableColumn id="9" xr3:uid="{00000000-0010-0000-0100-000009000000}" name="MODE DE JEU" dataDxfId="109"/>
    <tableColumn id="10" xr3:uid="{00000000-0010-0000-0100-00000A000000}" name="MODE DE JEU2" dataDxfId="108"/>
    <tableColumn id="11" xr3:uid="{00000000-0010-0000-0100-00000B000000}" name="MODE DE JEU3" dataDxfId="107"/>
    <tableColumn id="12" xr3:uid="{00000000-0010-0000-0100-00000C000000}" name="CATEGORIE" dataDxfId="106"/>
    <tableColumn id="13" xr3:uid="{00000000-0010-0000-0100-00000D000000}" name="CATEGORIE 2" dataDxfId="105"/>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au4" displayName="Tableau4" ref="O5:P35" totalsRowShown="0" headerRowDxfId="104" dataDxfId="102" headerRowBorderDxfId="103" tableBorderDxfId="101" totalsRowBorderDxfId="100">
  <autoFilter ref="O5:P35" xr:uid="{00000000-0009-0000-0100-000003000000}">
    <filterColumn colId="0" hiddenButton="1"/>
    <filterColumn colId="1" hiddenButton="1"/>
  </autoFilter>
  <sortState xmlns:xlrd2="http://schemas.microsoft.com/office/spreadsheetml/2017/richdata2" ref="O6:P35">
    <sortCondition ref="O5"/>
  </sortState>
  <tableColumns count="2">
    <tableColumn id="1" xr3:uid="{00000000-0010-0000-0200-000001000000}" name="MODE DE JEU / CATEGORIE" dataDxfId="99"/>
    <tableColumn id="2" xr3:uid="{00000000-0010-0000-0200-000002000000}" name="Distance Finale de Ligue" dataDxfId="98"/>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au2" displayName="Tableau2" ref="B4:P68" totalsRowShown="0" headerRowDxfId="97" dataDxfId="96">
  <sortState xmlns:xlrd2="http://schemas.microsoft.com/office/spreadsheetml/2017/richdata2" ref="B5:P68">
    <sortCondition ref="D4"/>
  </sortState>
  <tableColumns count="15">
    <tableColumn id="1" xr3:uid="{00000000-0010-0000-0300-000001000000}" name="Club nom complet" dataDxfId="95"/>
    <tableColumn id="5" xr3:uid="{00000000-0010-0000-0300-000005000000}" name="Club nom réduit 1" dataDxfId="94"/>
    <tableColumn id="2" xr3:uid="{00000000-0010-0000-0300-000002000000}" name="Club nom réduit 2" dataDxfId="93"/>
    <tableColumn id="3" xr3:uid="{00000000-0010-0000-0300-000003000000}" name="Club nom réduit 3" dataDxfId="92"/>
    <tableColumn id="4" xr3:uid="{00000000-0010-0000-0300-000004000000}" name="Adresse 1" dataDxfId="91"/>
    <tableColumn id="14" xr3:uid="{00000000-0010-0000-0300-00000E000000}" name="Adresse 2" dataDxfId="90"/>
    <tableColumn id="13" xr3:uid="{00000000-0010-0000-0300-00000D000000}" name="Code Postal" dataDxfId="89"/>
    <tableColumn id="12" xr3:uid="{00000000-0010-0000-0300-00000C000000}" name="Commune" dataDxfId="88"/>
    <tableColumn id="16" xr3:uid="{00000000-0010-0000-0300-000010000000}" name="Adresse Complète + CP + Commune" dataDxfId="87">
      <calculatedColumnFormula>CONCATENATE(Tableau2[[#This Row],[Adresse 1]]," - ",Tableau2[[#This Row],[Adresse 2]]," ",Tableau2[[#This Row],[Code Postal]]," ",Tableau2[[#This Row],[Commune]])</calculatedColumnFormula>
    </tableColumn>
    <tableColumn id="15" xr3:uid="{00000000-0010-0000-0300-00000F000000}" name="Téléphone" dataDxfId="86"/>
    <tableColumn id="11" xr3:uid="{00000000-0010-0000-0300-00000B000000}" name="Mail" dataDxfId="85"/>
    <tableColumn id="6" xr3:uid="{00000000-0010-0000-0300-000006000000}" name="District Sportif" dataDxfId="84"/>
    <tableColumn id="7" xr3:uid="{00000000-0010-0000-0300-000007000000}" name="CDB" dataDxfId="83"/>
    <tableColumn id="8" xr3:uid="{00000000-0010-0000-0300-000008000000}" name="Billard 310" dataDxfId="82"/>
    <tableColumn id="9" xr3:uid="{00000000-0010-0000-0300-000009000000}" name="Billard 280" dataDxfId="81"/>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10.bin"/><Relationship Id="rId1" Type="http://schemas.openxmlformats.org/officeDocument/2006/relationships/hyperlink" Target="mailto:abn-billard@hotmail.fr"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mailto:bernard.guy1919@bbox.fr" TargetMode="External"/><Relationship Id="rId7" Type="http://schemas.openxmlformats.org/officeDocument/2006/relationships/hyperlink" Target="mailto:rene.balzinger@wanadoo.fr" TargetMode="External"/><Relationship Id="rId2" Type="http://schemas.openxmlformats.org/officeDocument/2006/relationships/hyperlink" Target="mailto:vero.bs@wanadoo.fr" TargetMode="External"/><Relationship Id="rId1" Type="http://schemas.openxmlformats.org/officeDocument/2006/relationships/hyperlink" Target="mailto:jean.kauffeisen@estvideo.fr" TargetMode="External"/><Relationship Id="rId6" Type="http://schemas.openxmlformats.org/officeDocument/2006/relationships/hyperlink" Target="mailto:domtoriop44@gmail.com" TargetMode="External"/><Relationship Id="rId5" Type="http://schemas.openxmlformats.org/officeDocument/2006/relationships/hyperlink" Target="mailto:durst.gilles@orange.fr" TargetMode="External"/><Relationship Id="rId4" Type="http://schemas.openxmlformats.org/officeDocument/2006/relationships/hyperlink" Target="mailto:jsacheli@orange.fr" TargetMode="External"/><Relationship Id="rId9"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6"/>
  <dimension ref="A1:A25"/>
  <sheetViews>
    <sheetView workbookViewId="0">
      <selection activeCell="A8" sqref="A8"/>
    </sheetView>
  </sheetViews>
  <sheetFormatPr baseColWidth="10" defaultColWidth="11.5703125" defaultRowHeight="14.25" x14ac:dyDescent="0.2"/>
  <cols>
    <col min="1" max="1" width="92.42578125" style="102" customWidth="1"/>
    <col min="2" max="16384" width="11.5703125" style="102"/>
  </cols>
  <sheetData>
    <row r="1" spans="1:1" ht="15" thickBot="1" x14ac:dyDescent="0.25"/>
    <row r="2" spans="1:1" s="104" customFormat="1" ht="16.5" thickBot="1" x14ac:dyDescent="0.3">
      <c r="A2" s="103" t="s">
        <v>615</v>
      </c>
    </row>
    <row r="4" spans="1:1" x14ac:dyDescent="0.2">
      <c r="A4" s="102" t="s">
        <v>640</v>
      </c>
    </row>
    <row r="6" spans="1:1" x14ac:dyDescent="0.2">
      <c r="A6" s="102" t="s">
        <v>627</v>
      </c>
    </row>
    <row r="7" spans="1:1" ht="28.5" x14ac:dyDescent="0.2">
      <c r="A7" s="102" t="s">
        <v>629</v>
      </c>
    </row>
    <row r="9" spans="1:1" x14ac:dyDescent="0.2">
      <c r="A9" s="102" t="s">
        <v>623</v>
      </c>
    </row>
    <row r="11" spans="1:1" x14ac:dyDescent="0.2">
      <c r="A11" s="102" t="s">
        <v>624</v>
      </c>
    </row>
    <row r="12" spans="1:1" ht="28.5" x14ac:dyDescent="0.2">
      <c r="A12" s="102" t="s">
        <v>625</v>
      </c>
    </row>
    <row r="14" spans="1:1" ht="28.5" x14ac:dyDescent="0.2">
      <c r="A14" s="102" t="s">
        <v>630</v>
      </c>
    </row>
    <row r="16" spans="1:1" ht="156.75" x14ac:dyDescent="0.2">
      <c r="A16" s="107" t="s">
        <v>634</v>
      </c>
    </row>
    <row r="18" spans="1:1" ht="42.75" x14ac:dyDescent="0.2">
      <c r="A18" s="102" t="s">
        <v>628</v>
      </c>
    </row>
    <row r="19" spans="1:1" ht="42.75" x14ac:dyDescent="0.2">
      <c r="A19" s="102" t="s">
        <v>635</v>
      </c>
    </row>
    <row r="21" spans="1:1" ht="15" x14ac:dyDescent="0.25">
      <c r="A21" s="106" t="s">
        <v>621</v>
      </c>
    </row>
    <row r="22" spans="1:1" ht="28.5" x14ac:dyDescent="0.2">
      <c r="A22" s="102" t="s">
        <v>632</v>
      </c>
    </row>
    <row r="23" spans="1:1" ht="42.75" x14ac:dyDescent="0.2">
      <c r="A23" s="102" t="s">
        <v>633</v>
      </c>
    </row>
    <row r="24" spans="1:1" ht="28.5" x14ac:dyDescent="0.2">
      <c r="A24" s="102" t="s">
        <v>636</v>
      </c>
    </row>
    <row r="25" spans="1:1" x14ac:dyDescent="0.2">
      <c r="A25" s="102" t="s">
        <v>631</v>
      </c>
    </row>
  </sheetData>
  <sheetProtection sheet="1" objects="1" scenarios="1" selectLockedCells="1" selectUnlockedCells="1"/>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52"/>
  <sheetViews>
    <sheetView view="pageBreakPreview" zoomScaleNormal="100" zoomScaleSheetLayoutView="100" workbookViewId="0">
      <selection activeCell="J42" sqref="J42"/>
    </sheetView>
  </sheetViews>
  <sheetFormatPr baseColWidth="10" defaultColWidth="11.5703125" defaultRowHeight="15" x14ac:dyDescent="0.25"/>
  <cols>
    <col min="1" max="1" width="7.7109375" style="185" customWidth="1"/>
    <col min="2" max="2" width="7.85546875" style="186" customWidth="1"/>
    <col min="3" max="8" width="13.7109375" style="185" customWidth="1"/>
    <col min="9" max="10" width="11.5703125" style="185"/>
    <col min="11" max="11" width="18.7109375" style="185" hidden="1" customWidth="1"/>
    <col min="12" max="12" width="20.7109375" style="185" hidden="1" customWidth="1"/>
    <col min="13" max="16384" width="11.5703125" style="185"/>
  </cols>
  <sheetData>
    <row r="1" spans="1:13" ht="43.15" customHeight="1" x14ac:dyDescent="0.25"/>
    <row r="2" spans="1:13" x14ac:dyDescent="0.25">
      <c r="A2" s="194"/>
      <c r="B2" s="195"/>
      <c r="C2" s="194"/>
      <c r="D2" s="194"/>
      <c r="E2" s="194"/>
      <c r="F2" s="194"/>
      <c r="G2" s="194"/>
      <c r="H2" s="194"/>
    </row>
    <row r="3" spans="1:13" ht="14.45" customHeight="1" x14ac:dyDescent="0.25">
      <c r="A3" s="767" t="s">
        <v>814</v>
      </c>
      <c r="B3" s="768"/>
      <c r="C3" s="768"/>
      <c r="D3" s="768"/>
      <c r="E3" s="768"/>
      <c r="F3" s="768"/>
      <c r="G3" s="768"/>
      <c r="H3" s="769"/>
    </row>
    <row r="4" spans="1:13" ht="15" customHeight="1" x14ac:dyDescent="0.25">
      <c r="A4" s="770"/>
      <c r="B4" s="771"/>
      <c r="C4" s="771"/>
      <c r="D4" s="771"/>
      <c r="E4" s="771"/>
      <c r="F4" s="771"/>
      <c r="G4" s="771"/>
      <c r="H4" s="772"/>
    </row>
    <row r="5" spans="1:13" ht="15.75" thickBot="1" x14ac:dyDescent="0.3">
      <c r="A5" s="196"/>
      <c r="B5" s="195"/>
      <c r="C5" s="194"/>
      <c r="D5" s="194"/>
      <c r="E5" s="194"/>
      <c r="F5" s="194"/>
      <c r="G5" s="194"/>
      <c r="H5" s="194"/>
    </row>
    <row r="6" spans="1:13" s="187" customFormat="1" ht="21.95" customHeight="1" thickBot="1" x14ac:dyDescent="0.3">
      <c r="A6" s="729" t="s">
        <v>642</v>
      </c>
      <c r="B6" s="773"/>
      <c r="C6" s="664" t="s">
        <v>861</v>
      </c>
      <c r="D6" s="665"/>
      <c r="E6" s="197" t="s">
        <v>831</v>
      </c>
      <c r="F6" s="666" t="s">
        <v>679</v>
      </c>
      <c r="G6" s="664"/>
      <c r="H6" s="665"/>
    </row>
    <row r="7" spans="1:13" s="187" customFormat="1" ht="21.95" customHeight="1" thickBot="1" x14ac:dyDescent="0.45">
      <c r="A7" s="667" t="s">
        <v>490</v>
      </c>
      <c r="B7" s="668"/>
      <c r="C7" s="668"/>
      <c r="D7" s="669"/>
      <c r="E7" s="670" t="s">
        <v>872</v>
      </c>
      <c r="F7" s="671"/>
      <c r="G7" s="671"/>
      <c r="H7" s="672"/>
      <c r="K7" s="244"/>
    </row>
    <row r="8" spans="1:13" ht="18.75" thickBot="1" x14ac:dyDescent="0.4">
      <c r="A8" s="194"/>
      <c r="B8" s="195"/>
      <c r="C8" s="194"/>
      <c r="D8" s="194"/>
      <c r="E8" s="194"/>
      <c r="F8" s="194"/>
      <c r="G8" s="194"/>
      <c r="H8" s="194"/>
      <c r="K8" s="245"/>
    </row>
    <row r="9" spans="1:13" ht="18.75" thickBot="1" x14ac:dyDescent="0.3">
      <c r="A9" s="251" t="s">
        <v>794</v>
      </c>
      <c r="B9" s="774" t="s">
        <v>857</v>
      </c>
      <c r="C9" s="775"/>
      <c r="D9" s="252" t="s">
        <v>856</v>
      </c>
      <c r="E9" s="253" t="s">
        <v>140</v>
      </c>
      <c r="F9" s="254" t="s">
        <v>849</v>
      </c>
      <c r="G9" s="254" t="s">
        <v>851</v>
      </c>
      <c r="H9" s="255" t="s">
        <v>766</v>
      </c>
      <c r="K9" s="246"/>
    </row>
    <row r="10" spans="1:13" ht="20.100000000000001" customHeight="1" thickBot="1" x14ac:dyDescent="0.4">
      <c r="A10" s="776" t="s">
        <v>792</v>
      </c>
      <c r="B10" s="777"/>
      <c r="C10" s="777"/>
      <c r="D10" s="777"/>
      <c r="E10" s="777"/>
      <c r="F10" s="777"/>
      <c r="G10" s="777"/>
      <c r="H10" s="778"/>
      <c r="K10" s="245"/>
    </row>
    <row r="11" spans="1:13" ht="18.95" customHeight="1" x14ac:dyDescent="0.4">
      <c r="A11" s="198">
        <v>1</v>
      </c>
      <c r="B11" s="779" t="e">
        <f>'demande arbitres'!#REF!</f>
        <v>#REF!</v>
      </c>
      <c r="C11" s="780"/>
      <c r="D11" s="256" t="e">
        <f>'demande arbitres'!#REF!</f>
        <v>#REF!</v>
      </c>
      <c r="E11" s="257" t="e">
        <f>'demande arbitres'!#REF!</f>
        <v>#REF!</v>
      </c>
      <c r="F11" s="257" t="e">
        <f>'demande arbitres'!#REF!</f>
        <v>#REF!</v>
      </c>
      <c r="G11" s="258" t="e">
        <f>'demande arbitres'!#REF!</f>
        <v>#REF!</v>
      </c>
      <c r="H11" s="199" t="e">
        <f>'demande arbitres'!#REF!</f>
        <v>#REF!</v>
      </c>
      <c r="K11" s="244" t="s">
        <v>861</v>
      </c>
      <c r="L11" s="242" t="s">
        <v>872</v>
      </c>
      <c r="M11" s="186"/>
    </row>
    <row r="12" spans="1:13" ht="18.95" customHeight="1" x14ac:dyDescent="0.4">
      <c r="A12" s="200">
        <v>4</v>
      </c>
      <c r="B12" s="779" t="e">
        <f>'demande arbitres'!#REF!</f>
        <v>#REF!</v>
      </c>
      <c r="C12" s="780"/>
      <c r="D12" s="259" t="e">
        <f>'demande arbitres'!#REF!</f>
        <v>#REF!</v>
      </c>
      <c r="E12" s="257" t="e">
        <f>'demande arbitres'!#REF!</f>
        <v>#REF!</v>
      </c>
      <c r="F12" s="257" t="e">
        <f>'demande arbitres'!#REF!</f>
        <v>#REF!</v>
      </c>
      <c r="G12" s="258" t="e">
        <f>'demande arbitres'!#REF!</f>
        <v>#REF!</v>
      </c>
      <c r="H12" s="199" t="e">
        <f>'demande arbitres'!#REF!</f>
        <v>#REF!</v>
      </c>
      <c r="K12" s="244" t="s">
        <v>679</v>
      </c>
      <c r="L12" s="242" t="s">
        <v>755</v>
      </c>
      <c r="M12" s="186"/>
    </row>
    <row r="13" spans="1:13" ht="18.95" customHeight="1" x14ac:dyDescent="0.25">
      <c r="A13" s="200">
        <v>5</v>
      </c>
      <c r="B13" s="779" t="e">
        <f>'demande arbitres'!#REF!</f>
        <v>#REF!</v>
      </c>
      <c r="C13" s="780"/>
      <c r="D13" s="259" t="e">
        <f>'demande arbitres'!#REF!</f>
        <v>#REF!</v>
      </c>
      <c r="E13" s="257" t="e">
        <f>'demande arbitres'!#REF!</f>
        <v>#REF!</v>
      </c>
      <c r="F13" s="257" t="e">
        <f>'demande arbitres'!#REF!</f>
        <v>#REF!</v>
      </c>
      <c r="G13" s="258" t="e">
        <f>'demande arbitres'!#REF!</f>
        <v>#REF!</v>
      </c>
      <c r="H13" s="199" t="e">
        <f>'demande arbitres'!#REF!</f>
        <v>#REF!</v>
      </c>
      <c r="K13" s="247" t="s">
        <v>687</v>
      </c>
      <c r="L13" s="242" t="s">
        <v>756</v>
      </c>
      <c r="M13" s="186"/>
    </row>
    <row r="14" spans="1:13" ht="18.95" customHeight="1" thickBot="1" x14ac:dyDescent="0.45">
      <c r="A14" s="200">
        <v>8</v>
      </c>
      <c r="B14" s="779" t="e">
        <f>'demande arbitres'!#REF!</f>
        <v>#REF!</v>
      </c>
      <c r="C14" s="780"/>
      <c r="D14" s="260" t="e">
        <f>'demande arbitres'!#REF!</f>
        <v>#REF!</v>
      </c>
      <c r="E14" s="257" t="e">
        <f>'demande arbitres'!#REF!</f>
        <v>#REF!</v>
      </c>
      <c r="F14" s="257" t="e">
        <f>'demande arbitres'!#REF!</f>
        <v>#REF!</v>
      </c>
      <c r="G14" s="258" t="e">
        <f>'demande arbitres'!#REF!</f>
        <v>#REF!</v>
      </c>
      <c r="H14" s="199" t="e">
        <f>'demande arbitres'!#REF!</f>
        <v>#REF!</v>
      </c>
      <c r="K14" s="244" t="s">
        <v>696</v>
      </c>
      <c r="L14" s="242" t="s">
        <v>772</v>
      </c>
      <c r="M14" s="186"/>
    </row>
    <row r="15" spans="1:13" ht="20.100000000000001" customHeight="1" thickBot="1" x14ac:dyDescent="0.3">
      <c r="A15" s="781" t="s">
        <v>793</v>
      </c>
      <c r="B15" s="782"/>
      <c r="C15" s="782"/>
      <c r="D15" s="782"/>
      <c r="E15" s="783"/>
      <c r="F15" s="782"/>
      <c r="G15" s="782"/>
      <c r="H15" s="784"/>
      <c r="K15" s="241" t="s">
        <v>705</v>
      </c>
      <c r="L15" s="242" t="s">
        <v>868</v>
      </c>
      <c r="M15" s="186"/>
    </row>
    <row r="16" spans="1:13" ht="18.95" customHeight="1" x14ac:dyDescent="0.25">
      <c r="A16" s="201">
        <v>2</v>
      </c>
      <c r="B16" s="779" t="e">
        <f>'demande arbitres'!#REF!</f>
        <v>#REF!</v>
      </c>
      <c r="C16" s="780"/>
      <c r="D16" s="256" t="e">
        <f>'demande arbitres'!#REF!</f>
        <v>#REF!</v>
      </c>
      <c r="E16" s="261" t="e">
        <f>'demande arbitres'!#REF!</f>
        <v>#REF!</v>
      </c>
      <c r="F16" s="257" t="e">
        <f>'demande arbitres'!#REF!</f>
        <v>#REF!</v>
      </c>
      <c r="G16" s="258" t="e">
        <f>'demande arbitres'!#REF!</f>
        <v>#REF!</v>
      </c>
      <c r="H16" s="199" t="e">
        <f>'demande arbitres'!#REF!</f>
        <v>#REF!</v>
      </c>
      <c r="K16" s="241" t="s">
        <v>713</v>
      </c>
      <c r="L16" s="242" t="s">
        <v>869</v>
      </c>
      <c r="M16" s="186"/>
    </row>
    <row r="17" spans="1:13" ht="18.95" customHeight="1" x14ac:dyDescent="0.25">
      <c r="A17" s="200">
        <v>3</v>
      </c>
      <c r="B17" s="785" t="e">
        <f>'demande arbitres'!#REF!</f>
        <v>#REF!</v>
      </c>
      <c r="C17" s="786"/>
      <c r="D17" s="259" t="e">
        <f>'demande arbitres'!#REF!</f>
        <v>#REF!</v>
      </c>
      <c r="E17" s="262" t="e">
        <f>'demande arbitres'!#REF!</f>
        <v>#REF!</v>
      </c>
      <c r="F17" s="257" t="e">
        <f>'demande arbitres'!#REF!</f>
        <v>#REF!</v>
      </c>
      <c r="G17" s="258" t="e">
        <f>'demande arbitres'!#REF!</f>
        <v>#REF!</v>
      </c>
      <c r="H17" s="199" t="e">
        <f>'demande arbitres'!#REF!</f>
        <v>#REF!</v>
      </c>
      <c r="K17" s="241" t="s">
        <v>866</v>
      </c>
      <c r="L17" s="242" t="s">
        <v>870</v>
      </c>
      <c r="M17" s="186"/>
    </row>
    <row r="18" spans="1:13" ht="18.95" customHeight="1" x14ac:dyDescent="0.25">
      <c r="A18" s="200">
        <v>6</v>
      </c>
      <c r="B18" s="785" t="e">
        <f>'demande arbitres'!#REF!</f>
        <v>#REF!</v>
      </c>
      <c r="C18" s="786"/>
      <c r="D18" s="259" t="e">
        <f>'demande arbitres'!#REF!</f>
        <v>#REF!</v>
      </c>
      <c r="E18" s="262" t="e">
        <f>'demande arbitres'!#REF!</f>
        <v>#REF!</v>
      </c>
      <c r="F18" s="257" t="e">
        <f>'demande arbitres'!#REF!</f>
        <v>#REF!</v>
      </c>
      <c r="G18" s="258" t="e">
        <f>'demande arbitres'!#REF!</f>
        <v>#REF!</v>
      </c>
      <c r="H18" s="199" t="e">
        <f>'demande arbitres'!#REF!</f>
        <v>#REF!</v>
      </c>
      <c r="K18" s="241" t="s">
        <v>867</v>
      </c>
      <c r="L18" s="242" t="s">
        <v>871</v>
      </c>
      <c r="M18" s="186"/>
    </row>
    <row r="19" spans="1:13" ht="18.95" customHeight="1" thickBot="1" x14ac:dyDescent="0.3">
      <c r="A19" s="202">
        <v>7</v>
      </c>
      <c r="B19" s="763" t="e">
        <f>'demande arbitres'!#REF!</f>
        <v>#REF!</v>
      </c>
      <c r="C19" s="764"/>
      <c r="D19" s="263" t="e">
        <f>'demande arbitres'!#REF!</f>
        <v>#REF!</v>
      </c>
      <c r="E19" s="264" t="e">
        <f>'demande arbitres'!#REF!</f>
        <v>#REF!</v>
      </c>
      <c r="F19" s="265" t="e">
        <f>'demande arbitres'!#REF!</f>
        <v>#REF!</v>
      </c>
      <c r="G19" s="266" t="e">
        <f>'demande arbitres'!#REF!</f>
        <v>#REF!</v>
      </c>
      <c r="H19" s="236" t="e">
        <f>'demande arbitres'!#REF!</f>
        <v>#REF!</v>
      </c>
      <c r="K19" s="728"/>
      <c r="L19" s="728"/>
    </row>
    <row r="20" spans="1:13" ht="18" customHeight="1" x14ac:dyDescent="0.25">
      <c r="A20" s="203"/>
      <c r="B20" s="204"/>
      <c r="C20" s="204"/>
      <c r="D20" s="204"/>
      <c r="E20" s="204"/>
      <c r="F20" s="204"/>
      <c r="G20" s="204"/>
      <c r="H20" s="194"/>
    </row>
    <row r="21" spans="1:13" ht="24" customHeight="1" x14ac:dyDescent="0.25">
      <c r="A21" s="762" t="s">
        <v>873</v>
      </c>
      <c r="B21" s="762"/>
      <c r="C21" s="762"/>
      <c r="D21" s="762"/>
      <c r="E21" s="762"/>
      <c r="F21" s="762"/>
      <c r="G21" s="762"/>
      <c r="H21" s="762"/>
    </row>
    <row r="22" spans="1:13" ht="15.75" thickBot="1" x14ac:dyDescent="0.3">
      <c r="A22" s="194"/>
      <c r="B22" s="195"/>
      <c r="C22" s="194"/>
      <c r="D22" s="194"/>
      <c r="E22" s="194"/>
      <c r="F22" s="194"/>
      <c r="G22" s="194"/>
      <c r="H22" s="194"/>
    </row>
    <row r="23" spans="1:13" ht="20.25" thickTop="1" thickBot="1" x14ac:dyDescent="0.3">
      <c r="A23" s="205" t="s">
        <v>795</v>
      </c>
      <c r="B23" s="206" t="s">
        <v>796</v>
      </c>
      <c r="C23" s="657" t="s">
        <v>797</v>
      </c>
      <c r="D23" s="765"/>
      <c r="E23" s="656" t="s">
        <v>798</v>
      </c>
      <c r="F23" s="766"/>
      <c r="G23" s="787" t="s">
        <v>817</v>
      </c>
      <c r="H23" s="657"/>
    </row>
    <row r="24" spans="1:13" ht="3" customHeight="1" thickTop="1" thickBot="1" x14ac:dyDescent="0.3">
      <c r="A24" s="188"/>
      <c r="B24" s="188"/>
      <c r="C24" s="189"/>
      <c r="D24" s="189"/>
      <c r="E24" s="189"/>
      <c r="F24" s="189"/>
      <c r="G24" s="188"/>
    </row>
    <row r="25" spans="1:13" ht="16.5" thickTop="1" thickBot="1" x14ac:dyDescent="0.3">
      <c r="A25" s="746" t="s">
        <v>800</v>
      </c>
      <c r="B25" s="788" t="s">
        <v>505</v>
      </c>
      <c r="C25" s="662" t="s">
        <v>835</v>
      </c>
      <c r="D25" s="663"/>
      <c r="E25" s="662" t="s">
        <v>836</v>
      </c>
      <c r="F25" s="663"/>
      <c r="G25" s="662" t="s">
        <v>837</v>
      </c>
      <c r="H25" s="663"/>
    </row>
    <row r="26" spans="1:13" ht="21.95" customHeight="1" thickTop="1" thickBot="1" x14ac:dyDescent="0.3">
      <c r="A26" s="747"/>
      <c r="B26" s="789"/>
      <c r="C26" s="267" t="e">
        <f>IF(B12="","",B12)</f>
        <v>#REF!</v>
      </c>
      <c r="D26" s="267" t="e">
        <f>IF(B13="","",B13)</f>
        <v>#REF!</v>
      </c>
      <c r="E26" s="267" t="e">
        <f>IF(B11="","",B11)</f>
        <v>#REF!</v>
      </c>
      <c r="F26" s="267" t="e">
        <f>IF(B14="","",B14)</f>
        <v>#REF!</v>
      </c>
      <c r="G26" s="267" t="e">
        <f>IF(B17="","",B17)</f>
        <v>#REF!</v>
      </c>
      <c r="H26" s="267" t="e">
        <f>IF(B18="","",B18)</f>
        <v>#REF!</v>
      </c>
    </row>
    <row r="27" spans="1:13" ht="3" customHeight="1" thickTop="1" thickBot="1" x14ac:dyDescent="0.3">
      <c r="A27" s="248"/>
      <c r="B27" s="248"/>
      <c r="C27" s="190"/>
      <c r="D27" s="190"/>
      <c r="E27" s="190"/>
      <c r="F27" s="191"/>
      <c r="G27" s="190"/>
      <c r="H27" s="191"/>
    </row>
    <row r="28" spans="1:13" ht="16.5" thickTop="1" thickBot="1" x14ac:dyDescent="0.3">
      <c r="A28" s="746" t="s">
        <v>801</v>
      </c>
      <c r="B28" s="788" t="s">
        <v>511</v>
      </c>
      <c r="C28" s="662" t="s">
        <v>838</v>
      </c>
      <c r="D28" s="663"/>
      <c r="E28" s="662" t="s">
        <v>839</v>
      </c>
      <c r="F28" s="663"/>
      <c r="G28" s="662" t="s">
        <v>840</v>
      </c>
      <c r="H28" s="663"/>
    </row>
    <row r="29" spans="1:13" ht="21.95" customHeight="1" thickTop="1" thickBot="1" x14ac:dyDescent="0.3">
      <c r="A29" s="747"/>
      <c r="B29" s="789"/>
      <c r="C29" s="267" t="e">
        <f>IF(B16="","",B16)</f>
        <v>#REF!</v>
      </c>
      <c r="D29" s="267" t="e">
        <f>IF(B19="","",B19)</f>
        <v>#REF!</v>
      </c>
      <c r="E29" s="214"/>
      <c r="F29" s="214"/>
      <c r="G29" s="214"/>
      <c r="H29" s="214"/>
    </row>
    <row r="30" spans="1:13" ht="3" customHeight="1" thickTop="1" thickBot="1" x14ac:dyDescent="0.3">
      <c r="A30" s="248"/>
      <c r="B30" s="248"/>
      <c r="C30" s="190"/>
      <c r="D30" s="190"/>
      <c r="E30" s="190"/>
      <c r="F30" s="190"/>
      <c r="G30" s="190"/>
      <c r="H30" s="190"/>
    </row>
    <row r="31" spans="1:13" ht="16.5" thickTop="1" thickBot="1" x14ac:dyDescent="0.3">
      <c r="A31" s="746" t="s">
        <v>802</v>
      </c>
      <c r="B31" s="788" t="s">
        <v>832</v>
      </c>
      <c r="C31" s="662" t="s">
        <v>841</v>
      </c>
      <c r="D31" s="663"/>
      <c r="E31" s="662" t="s">
        <v>842</v>
      </c>
      <c r="F31" s="663"/>
      <c r="G31" s="791" t="s">
        <v>860</v>
      </c>
      <c r="H31" s="792"/>
    </row>
    <row r="32" spans="1:13" ht="21.95" customHeight="1" thickTop="1" thickBot="1" x14ac:dyDescent="0.3">
      <c r="A32" s="747"/>
      <c r="B32" s="789"/>
      <c r="C32" s="214"/>
      <c r="D32" s="214"/>
      <c r="E32" s="214"/>
      <c r="F32" s="214"/>
      <c r="G32" s="793"/>
      <c r="H32" s="794"/>
    </row>
    <row r="33" spans="1:8" ht="3" customHeight="1" thickTop="1" x14ac:dyDescent="0.25">
      <c r="A33" s="248"/>
      <c r="B33" s="248"/>
      <c r="C33" s="190"/>
      <c r="D33" s="191"/>
      <c r="E33" s="190"/>
      <c r="F33" s="190"/>
      <c r="G33" s="190"/>
      <c r="H33" s="190"/>
    </row>
    <row r="34" spans="1:8" ht="18" customHeight="1" x14ac:dyDescent="0.25">
      <c r="A34" s="209"/>
      <c r="B34" s="209"/>
      <c r="C34" s="209"/>
      <c r="D34" s="209"/>
      <c r="E34" s="209"/>
      <c r="F34" s="209"/>
      <c r="G34" s="209"/>
      <c r="H34" s="194"/>
    </row>
    <row r="35" spans="1:8" ht="24" customHeight="1" x14ac:dyDescent="0.25">
      <c r="A35" s="790" t="s">
        <v>874</v>
      </c>
      <c r="B35" s="790"/>
      <c r="C35" s="790"/>
      <c r="D35" s="790"/>
      <c r="E35" s="790"/>
      <c r="F35" s="790"/>
      <c r="G35" s="790"/>
      <c r="H35" s="790"/>
    </row>
    <row r="36" spans="1:8" ht="15" customHeight="1" thickBot="1" x14ac:dyDescent="0.3">
      <c r="A36" s="209"/>
      <c r="B36" s="210"/>
      <c r="C36" s="210"/>
      <c r="D36" s="210"/>
      <c r="E36" s="210"/>
      <c r="F36" s="210"/>
      <c r="G36" s="210"/>
      <c r="H36" s="194"/>
    </row>
    <row r="37" spans="1:8" ht="20.25" thickTop="1" thickBot="1" x14ac:dyDescent="0.3">
      <c r="A37" s="205" t="s">
        <v>795</v>
      </c>
      <c r="B37" s="206" t="s">
        <v>796</v>
      </c>
      <c r="C37" s="700" t="s">
        <v>797</v>
      </c>
      <c r="D37" s="734"/>
      <c r="E37" s="699" t="s">
        <v>798</v>
      </c>
      <c r="F37" s="734"/>
      <c r="G37" s="699"/>
      <c r="H37" s="700"/>
    </row>
    <row r="38" spans="1:8" ht="3" customHeight="1" thickTop="1" thickBot="1" x14ac:dyDescent="0.3">
      <c r="A38" s="188"/>
      <c r="B38" s="188"/>
      <c r="C38" s="189"/>
      <c r="D38" s="189"/>
      <c r="E38" s="189"/>
      <c r="F38" s="189"/>
      <c r="G38" s="188"/>
    </row>
    <row r="39" spans="1:8" ht="16.5" thickTop="1" thickBot="1" x14ac:dyDescent="0.3">
      <c r="A39" s="746" t="s">
        <v>804</v>
      </c>
      <c r="B39" s="795" t="s">
        <v>483</v>
      </c>
      <c r="C39" s="737" t="s">
        <v>818</v>
      </c>
      <c r="D39" s="739"/>
      <c r="E39" s="662" t="s">
        <v>819</v>
      </c>
      <c r="F39" s="663"/>
      <c r="G39" s="791" t="s">
        <v>860</v>
      </c>
      <c r="H39" s="792"/>
    </row>
    <row r="40" spans="1:8" ht="21.95" customHeight="1" thickTop="1" thickBot="1" x14ac:dyDescent="0.3">
      <c r="A40" s="747"/>
      <c r="B40" s="796"/>
      <c r="C40" s="267" t="e">
        <f>(B14)</f>
        <v>#REF!</v>
      </c>
      <c r="D40" s="214"/>
      <c r="E40" s="267" t="e">
        <f>(B11)</f>
        <v>#REF!</v>
      </c>
      <c r="F40" s="214"/>
      <c r="G40" s="793"/>
      <c r="H40" s="794"/>
    </row>
    <row r="41" spans="1:8" ht="3" customHeight="1" thickTop="1" thickBot="1" x14ac:dyDescent="0.3">
      <c r="A41" s="249"/>
      <c r="B41" s="249"/>
      <c r="C41" s="192"/>
      <c r="D41" s="192"/>
      <c r="E41" s="192"/>
      <c r="F41" s="192"/>
      <c r="G41" s="248"/>
      <c r="H41" s="193"/>
    </row>
    <row r="42" spans="1:8" ht="16.5" thickTop="1" thickBot="1" x14ac:dyDescent="0.3">
      <c r="A42" s="746" t="s">
        <v>805</v>
      </c>
      <c r="B42" s="795" t="s">
        <v>813</v>
      </c>
      <c r="C42" s="797" t="s">
        <v>820</v>
      </c>
      <c r="D42" s="798"/>
      <c r="E42" s="799" t="s">
        <v>821</v>
      </c>
      <c r="F42" s="800"/>
      <c r="G42" s="791" t="s">
        <v>860</v>
      </c>
      <c r="H42" s="792"/>
    </row>
    <row r="43" spans="1:8" ht="21.95" customHeight="1" thickTop="1" thickBot="1" x14ac:dyDescent="0.3">
      <c r="A43" s="747"/>
      <c r="B43" s="796"/>
      <c r="C43" s="267" t="e">
        <f>IF(B19="","",B19)</f>
        <v>#REF!</v>
      </c>
      <c r="D43" s="214"/>
      <c r="E43" s="267" t="e">
        <f>IF(B16="","",B16)</f>
        <v>#REF!</v>
      </c>
      <c r="F43" s="214"/>
      <c r="G43" s="793"/>
      <c r="H43" s="794"/>
    </row>
    <row r="44" spans="1:8" ht="3" customHeight="1" thickTop="1" thickBot="1" x14ac:dyDescent="0.3">
      <c r="A44" s="249"/>
      <c r="B44" s="249"/>
      <c r="C44" s="192"/>
      <c r="D44" s="192"/>
      <c r="E44" s="192"/>
      <c r="F44" s="192"/>
      <c r="G44" s="250"/>
      <c r="H44" s="193"/>
    </row>
    <row r="45" spans="1:8" ht="15.6" customHeight="1" thickTop="1" thickBot="1" x14ac:dyDescent="0.3">
      <c r="A45" s="746" t="s">
        <v>806</v>
      </c>
      <c r="B45" s="748" t="s">
        <v>505</v>
      </c>
      <c r="C45" s="662" t="s">
        <v>822</v>
      </c>
      <c r="D45" s="663"/>
      <c r="E45" s="662" t="s">
        <v>823</v>
      </c>
      <c r="F45" s="663"/>
      <c r="G45" s="750" t="s">
        <v>829</v>
      </c>
      <c r="H45" s="751"/>
    </row>
    <row r="46" spans="1:8" ht="21.95" customHeight="1" thickTop="1" thickBot="1" x14ac:dyDescent="0.3">
      <c r="A46" s="747"/>
      <c r="B46" s="749"/>
      <c r="C46" s="214"/>
      <c r="D46" s="214"/>
      <c r="E46" s="214"/>
      <c r="F46" s="214"/>
      <c r="G46" s="752"/>
      <c r="H46" s="753"/>
    </row>
    <row r="47" spans="1:8" ht="3" customHeight="1" thickTop="1" thickBot="1" x14ac:dyDescent="0.3">
      <c r="A47" s="177"/>
      <c r="B47" s="250"/>
      <c r="C47" s="192"/>
      <c r="D47" s="192"/>
      <c r="E47" s="192"/>
      <c r="F47" s="192"/>
      <c r="G47" s="250"/>
      <c r="H47" s="193"/>
    </row>
    <row r="48" spans="1:8" ht="16.5" thickTop="1" thickBot="1" x14ac:dyDescent="0.3">
      <c r="A48" s="746" t="s">
        <v>807</v>
      </c>
      <c r="B48" s="754" t="s">
        <v>511</v>
      </c>
      <c r="C48" s="662" t="s">
        <v>824</v>
      </c>
      <c r="D48" s="663"/>
      <c r="E48" s="756" t="s">
        <v>812</v>
      </c>
      <c r="F48" s="757"/>
      <c r="G48" s="757"/>
      <c r="H48" s="758"/>
    </row>
    <row r="49" spans="1:8" ht="21.95" customHeight="1" thickTop="1" thickBot="1" x14ac:dyDescent="0.3">
      <c r="A49" s="747"/>
      <c r="B49" s="755"/>
      <c r="C49" s="214"/>
      <c r="D49" s="214"/>
      <c r="E49" s="759"/>
      <c r="F49" s="760"/>
      <c r="G49" s="760"/>
      <c r="H49" s="761"/>
    </row>
    <row r="50" spans="1:8" ht="15.75" thickTop="1" x14ac:dyDescent="0.25">
      <c r="A50" s="194"/>
      <c r="B50" s="195"/>
      <c r="C50" s="194"/>
      <c r="D50" s="194"/>
      <c r="E50" s="194"/>
      <c r="F50" s="194"/>
      <c r="G50" s="194"/>
      <c r="H50" s="194"/>
    </row>
    <row r="51" spans="1:8" ht="24.95" customHeight="1" x14ac:dyDescent="0.25">
      <c r="A51" s="678" t="s">
        <v>863</v>
      </c>
      <c r="B51" s="678"/>
      <c r="C51" s="678"/>
      <c r="D51" s="678"/>
      <c r="E51" s="678"/>
      <c r="F51" s="678"/>
      <c r="G51" s="678"/>
      <c r="H51" s="678"/>
    </row>
    <row r="52" spans="1:8" ht="24.95" hidden="1" customHeight="1" x14ac:dyDescent="0.25">
      <c r="A52" s="643" t="s">
        <v>828</v>
      </c>
      <c r="B52" s="643"/>
      <c r="C52" s="643"/>
      <c r="D52" s="643"/>
      <c r="E52" s="643"/>
      <c r="F52" s="643"/>
      <c r="G52" s="643"/>
      <c r="H52" s="643"/>
    </row>
  </sheetData>
  <sheetProtection password="F6DC" sheet="1" objects="1" scenarios="1" selectLockedCells="1"/>
  <mergeCells count="62">
    <mergeCell ref="G42:H43"/>
    <mergeCell ref="A39:A40"/>
    <mergeCell ref="B39:B40"/>
    <mergeCell ref="C39:D39"/>
    <mergeCell ref="E39:F39"/>
    <mergeCell ref="G39:H40"/>
    <mergeCell ref="A42:A43"/>
    <mergeCell ref="B42:B43"/>
    <mergeCell ref="C42:D42"/>
    <mergeCell ref="E42:F42"/>
    <mergeCell ref="C37:D37"/>
    <mergeCell ref="E37:F37"/>
    <mergeCell ref="G37:H37"/>
    <mergeCell ref="G28:H28"/>
    <mergeCell ref="A35:H35"/>
    <mergeCell ref="A28:A29"/>
    <mergeCell ref="B28:B29"/>
    <mergeCell ref="G31:H32"/>
    <mergeCell ref="C28:D28"/>
    <mergeCell ref="E28:F28"/>
    <mergeCell ref="A31:A32"/>
    <mergeCell ref="B31:B32"/>
    <mergeCell ref="C31:D31"/>
    <mergeCell ref="E31:F31"/>
    <mergeCell ref="G23:H23"/>
    <mergeCell ref="A25:A26"/>
    <mergeCell ref="B25:B26"/>
    <mergeCell ref="C25:D25"/>
    <mergeCell ref="E25:F25"/>
    <mergeCell ref="G25:H25"/>
    <mergeCell ref="B14:C14"/>
    <mergeCell ref="A15:H15"/>
    <mergeCell ref="B16:C16"/>
    <mergeCell ref="B17:C17"/>
    <mergeCell ref="B18:C18"/>
    <mergeCell ref="B9:C9"/>
    <mergeCell ref="A10:H10"/>
    <mergeCell ref="B11:C11"/>
    <mergeCell ref="B12:C12"/>
    <mergeCell ref="B13:C13"/>
    <mergeCell ref="A3:H4"/>
    <mergeCell ref="A6:B6"/>
    <mergeCell ref="C6:D6"/>
    <mergeCell ref="F6:H6"/>
    <mergeCell ref="A7:D7"/>
    <mergeCell ref="E7:H7"/>
    <mergeCell ref="K19:L19"/>
    <mergeCell ref="A51:H51"/>
    <mergeCell ref="A52:H52"/>
    <mergeCell ref="A48:A49"/>
    <mergeCell ref="A45:A46"/>
    <mergeCell ref="B45:B46"/>
    <mergeCell ref="C45:D45"/>
    <mergeCell ref="E45:F45"/>
    <mergeCell ref="G45:H46"/>
    <mergeCell ref="B48:B49"/>
    <mergeCell ref="C48:D48"/>
    <mergeCell ref="E48:H49"/>
    <mergeCell ref="A21:H21"/>
    <mergeCell ref="B19:C19"/>
    <mergeCell ref="C23:D23"/>
    <mergeCell ref="E23:F23"/>
  </mergeCells>
  <dataValidations count="12">
    <dataValidation type="list" allowBlank="1" showInputMessage="1" showErrorMessage="1" sqref="F32 D32" xr:uid="{00000000-0002-0000-0900-000000000000}">
      <formula1>$C$29:$D$29</formula1>
    </dataValidation>
    <dataValidation type="list" allowBlank="1" showInputMessage="1" showErrorMessage="1" sqref="F29 H29" xr:uid="{00000000-0002-0000-0900-000001000000}">
      <formula1>$E$26:$F$26</formula1>
    </dataValidation>
    <dataValidation type="list" allowBlank="1" showInputMessage="1" showErrorMessage="1" sqref="E29 G29" xr:uid="{00000000-0002-0000-0900-000002000000}">
      <formula1>$C$26:$D$26</formula1>
    </dataValidation>
    <dataValidation type="list" allowBlank="1" showInputMessage="1" showErrorMessage="1" sqref="C49:D49" xr:uid="{00000000-0002-0000-0900-000003000000}">
      <formula1>$C$46:$F$46</formula1>
    </dataValidation>
    <dataValidation type="list" allowBlank="1" showInputMessage="1" showErrorMessage="1" sqref="D43 F43" xr:uid="{00000000-0002-0000-0900-000004000000}">
      <formula1>$B$17:$B$18</formula1>
    </dataValidation>
    <dataValidation type="list" allowBlank="1" showInputMessage="1" showErrorMessage="1" sqref="F40 D40" xr:uid="{00000000-0002-0000-0900-000005000000}">
      <formula1>$B$12:$B$13</formula1>
    </dataValidation>
    <dataValidation type="list" allowBlank="1" showInputMessage="1" showErrorMessage="1" sqref="D46:E46" xr:uid="{00000000-0002-0000-0900-000006000000}">
      <formula1>$B$16:$B$19</formula1>
    </dataValidation>
    <dataValidation type="list" allowBlank="1" showInputMessage="1" showErrorMessage="1" sqref="F46 C46" xr:uid="{00000000-0002-0000-0900-000007000000}">
      <formula1>$B$11:$B$14</formula1>
    </dataValidation>
    <dataValidation type="list" allowBlank="1" showInputMessage="1" showErrorMessage="1" sqref="C32 E32" xr:uid="{00000000-0002-0000-0900-000008000000}">
      <formula1>$G$26:$H$26</formula1>
    </dataValidation>
    <dataValidation type="list" allowBlank="1" showInputMessage="1" showErrorMessage="1" sqref="C6:D6" xr:uid="{00000000-0002-0000-0900-000009000000}">
      <formula1>$K$11</formula1>
    </dataValidation>
    <dataValidation type="list" allowBlank="1" showInputMessage="1" showErrorMessage="1" sqref="F6:H6" xr:uid="{00000000-0002-0000-0900-00000A000000}">
      <formula1>$K$12:$K$18</formula1>
    </dataValidation>
    <dataValidation type="list" allowBlank="1" showInputMessage="1" showErrorMessage="1" sqref="E7:H7" xr:uid="{00000000-0002-0000-0900-00000B000000}">
      <formula1>$L$11:$L$18</formula1>
    </dataValidation>
  </dataValidations>
  <printOptions horizontalCentered="1"/>
  <pageMargins left="0.31496062992125984" right="0.31496062992125984" top="0.15748031496062992" bottom="0.15748031496062992" header="0.31496062992125984" footer="0.31496062992125984"/>
  <pageSetup paperSize="9" scale="95" orientation="portrait" horizontalDpi="4294967293" verticalDpi="3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C000000}">
          <x14:formula1>
            <xm:f>Données!$L$6:$L$19</xm:f>
          </x14:formula1>
          <xm:sqref>F6:H6</xm:sqref>
        </x14:dataValidation>
        <x14:dataValidation type="list" allowBlank="1" showInputMessage="1" showErrorMessage="1" xr:uid="{00000000-0002-0000-0900-00000D000000}">
          <x14:formula1>
            <xm:f>Données!$I$6:$I$17</xm:f>
          </x14:formula1>
          <xm:sqref>C6:D6</xm:sqref>
        </x14:dataValidation>
        <x14:dataValidation type="list" allowBlank="1" showInputMessage="1" showErrorMessage="1" xr:uid="{00000000-0002-0000-0900-00000E000000}">
          <x14:formula1>
            <xm:f>'Données Clubs'!$E$5:$E$68</xm:f>
          </x14:formula1>
          <xm:sqref>E11:E14 E16:E19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2"/>
  <dimension ref="B4:P75"/>
  <sheetViews>
    <sheetView workbookViewId="0">
      <selection activeCell="L51" sqref="L51"/>
    </sheetView>
  </sheetViews>
  <sheetFormatPr baseColWidth="10" defaultColWidth="11.5703125" defaultRowHeight="15" x14ac:dyDescent="0.25"/>
  <cols>
    <col min="1" max="1" width="11.5703125" style="1"/>
    <col min="2" max="2" width="49.7109375" style="1" customWidth="1"/>
    <col min="3" max="4" width="35.28515625" style="1" customWidth="1"/>
    <col min="5" max="5" width="22.28515625" style="1" customWidth="1"/>
    <col min="6" max="6" width="40.140625" style="1" customWidth="1"/>
    <col min="7" max="7" width="35.28515625" style="1" customWidth="1"/>
    <col min="8" max="8" width="18" style="1" customWidth="1"/>
    <col min="9" max="9" width="31.28515625" style="1" customWidth="1"/>
    <col min="10" max="10" width="93.28515625" style="1" customWidth="1"/>
    <col min="11" max="12" width="35.28515625" style="1" customWidth="1"/>
    <col min="13" max="13" width="19.5703125" style="1" customWidth="1"/>
    <col min="14" max="16384" width="11.5703125" style="1"/>
  </cols>
  <sheetData>
    <row r="4" spans="2:16" x14ac:dyDescent="0.25">
      <c r="B4" s="1" t="s">
        <v>160</v>
      </c>
      <c r="C4" s="1" t="s">
        <v>0</v>
      </c>
      <c r="D4" s="1" t="s">
        <v>1</v>
      </c>
      <c r="E4" s="1" t="s">
        <v>144</v>
      </c>
      <c r="F4" s="1" t="s">
        <v>308</v>
      </c>
      <c r="G4" s="1" t="s">
        <v>309</v>
      </c>
      <c r="H4" s="1" t="s">
        <v>310</v>
      </c>
      <c r="I4" s="1" t="s">
        <v>311</v>
      </c>
      <c r="J4" s="1" t="s">
        <v>458</v>
      </c>
      <c r="K4" s="1" t="s">
        <v>312</v>
      </c>
      <c r="L4" s="1" t="s">
        <v>313</v>
      </c>
      <c r="M4" s="1" t="s">
        <v>459</v>
      </c>
      <c r="N4" s="1" t="s">
        <v>460</v>
      </c>
      <c r="O4" s="1" t="s">
        <v>3</v>
      </c>
      <c r="P4" s="1" t="s">
        <v>4</v>
      </c>
    </row>
    <row r="5" spans="2:16" x14ac:dyDescent="0.25">
      <c r="B5" s="2" t="s">
        <v>176</v>
      </c>
      <c r="C5" s="2" t="s">
        <v>6</v>
      </c>
      <c r="D5" s="2" t="s">
        <v>7</v>
      </c>
      <c r="E5" s="2" t="s">
        <v>7</v>
      </c>
      <c r="F5" s="2" t="s">
        <v>241</v>
      </c>
      <c r="G5" s="2"/>
      <c r="H5" s="1">
        <v>57440</v>
      </c>
      <c r="I5" s="2" t="s">
        <v>7</v>
      </c>
      <c r="J5" s="2" t="str">
        <f>CONCATENATE(Tableau2[[#This Row],[Adresse 1]]," - ",Tableau2[[#This Row],[Adresse 2]]," ",Tableau2[[#This Row],[Code Postal]]," ",Tableau2[[#This Row],[Commune]])</f>
        <v>SALLE DES SPORTS L ETINCELLE -  57440 ALGRANGE</v>
      </c>
      <c r="K5" s="1" t="s">
        <v>349</v>
      </c>
      <c r="L5" s="2" t="s">
        <v>350</v>
      </c>
      <c r="M5" s="2" t="s">
        <v>8</v>
      </c>
      <c r="N5" s="1">
        <v>57</v>
      </c>
      <c r="O5" s="1">
        <v>0</v>
      </c>
      <c r="P5" s="1">
        <v>2</v>
      </c>
    </row>
    <row r="6" spans="2:16" x14ac:dyDescent="0.25">
      <c r="B6" s="2" t="s">
        <v>170</v>
      </c>
      <c r="C6" s="2" t="s">
        <v>10</v>
      </c>
      <c r="D6" s="2" t="s">
        <v>11</v>
      </c>
      <c r="E6" s="2" t="s">
        <v>11</v>
      </c>
      <c r="F6" s="2" t="s">
        <v>233</v>
      </c>
      <c r="G6" s="2"/>
      <c r="H6" s="1">
        <v>10700</v>
      </c>
      <c r="I6" s="2" t="s">
        <v>334</v>
      </c>
      <c r="J6" s="2" t="str">
        <f>CONCATENATE(Tableau2[[#This Row],[Adresse 1]]," - ",Tableau2[[#This Row],[Adresse 2]]," ",Tableau2[[#This Row],[Code Postal]]," ",Tableau2[[#This Row],[Commune]])</f>
        <v>ESPACE HENRI DUNANT -  10700 ARCIS SUR AUBE</v>
      </c>
      <c r="K6" s="1" t="s">
        <v>335</v>
      </c>
      <c r="L6" s="2" t="s">
        <v>336</v>
      </c>
      <c r="M6" s="2" t="s">
        <v>12</v>
      </c>
      <c r="N6" s="1">
        <v>10</v>
      </c>
      <c r="O6" s="1">
        <v>0</v>
      </c>
      <c r="P6" s="1">
        <v>4</v>
      </c>
    </row>
    <row r="7" spans="2:16" x14ac:dyDescent="0.25">
      <c r="B7" s="2" t="s">
        <v>177</v>
      </c>
      <c r="C7" s="2" t="s">
        <v>14</v>
      </c>
      <c r="D7" s="2" t="s">
        <v>15</v>
      </c>
      <c r="E7" s="2" t="s">
        <v>15</v>
      </c>
      <c r="F7" s="2" t="s">
        <v>242</v>
      </c>
      <c r="G7" s="2" t="s">
        <v>243</v>
      </c>
      <c r="H7" s="1">
        <v>57390</v>
      </c>
      <c r="I7" s="2" t="s">
        <v>351</v>
      </c>
      <c r="J7" s="2" t="str">
        <f>CONCATENATE(Tableau2[[#This Row],[Adresse 1]]," - ",Tableau2[[#This Row],[Adresse 2]]," ",Tableau2[[#This Row],[Code Postal]]," ",Tableau2[[#This Row],[Commune]])</f>
        <v>CHAPELLE - RUE DE LA MEUSE 57390 AUDUN LE TICHE</v>
      </c>
      <c r="K7" s="1" t="s">
        <v>352</v>
      </c>
      <c r="L7" s="2" t="s">
        <v>353</v>
      </c>
      <c r="M7" s="2" t="s">
        <v>8</v>
      </c>
      <c r="N7" s="1">
        <v>57</v>
      </c>
      <c r="O7" s="1">
        <v>0</v>
      </c>
      <c r="P7" s="1">
        <v>3</v>
      </c>
    </row>
    <row r="8" spans="2:16" x14ac:dyDescent="0.25">
      <c r="B8" s="2" t="s">
        <v>175</v>
      </c>
      <c r="C8" s="2" t="s">
        <v>16</v>
      </c>
      <c r="D8" s="2" t="s">
        <v>17</v>
      </c>
      <c r="E8" s="2" t="s">
        <v>17</v>
      </c>
      <c r="F8" s="2" t="s">
        <v>240</v>
      </c>
      <c r="G8" s="2"/>
      <c r="H8" s="1">
        <v>51160</v>
      </c>
      <c r="I8" s="2" t="s">
        <v>17</v>
      </c>
      <c r="J8" s="2" t="str">
        <f>CONCATENATE(Tableau2[[#This Row],[Adresse 1]]," - ",Tableau2[[#This Row],[Adresse 2]]," ",Tableau2[[#This Row],[Code Postal]]," ",Tableau2[[#This Row],[Commune]])</f>
        <v>66 BOULEVARD CHARLES DE GAULLE -  51160 AY</v>
      </c>
      <c r="K8" s="1" t="s">
        <v>347</v>
      </c>
      <c r="L8" s="2" t="s">
        <v>348</v>
      </c>
      <c r="M8" s="2" t="s">
        <v>18</v>
      </c>
      <c r="N8" s="1">
        <v>51</v>
      </c>
      <c r="O8" s="1">
        <v>0</v>
      </c>
      <c r="P8" s="1">
        <v>2</v>
      </c>
    </row>
    <row r="9" spans="2:16" x14ac:dyDescent="0.25">
      <c r="B9" s="2" t="s">
        <v>178</v>
      </c>
      <c r="C9" s="2" t="s">
        <v>19</v>
      </c>
      <c r="D9" s="2" t="s">
        <v>20</v>
      </c>
      <c r="E9" s="2" t="s">
        <v>146</v>
      </c>
      <c r="F9" s="2" t="s">
        <v>223</v>
      </c>
      <c r="G9" s="2" t="s">
        <v>244</v>
      </c>
      <c r="H9" s="1">
        <v>57050</v>
      </c>
      <c r="I9" s="2" t="s">
        <v>354</v>
      </c>
      <c r="J9" s="2" t="str">
        <f>CONCATENATE(Tableau2[[#This Row],[Adresse 1]]," - ",Tableau2[[#This Row],[Adresse 2]]," ",Tableau2[[#This Row],[Code Postal]]," ",Tableau2[[#This Row],[Commune]])</f>
        <v>CENTRE SOCIO CULTUREL - 3 AVENUE HENRI II 57050 LE BAN ST MARTIN</v>
      </c>
      <c r="K9" s="1" t="s">
        <v>355</v>
      </c>
      <c r="L9" s="2" t="s">
        <v>356</v>
      </c>
      <c r="M9" s="2" t="s">
        <v>8</v>
      </c>
      <c r="N9" s="1">
        <v>57</v>
      </c>
      <c r="O9" s="1">
        <v>2</v>
      </c>
      <c r="P9" s="1">
        <v>2</v>
      </c>
    </row>
    <row r="10" spans="2:16" x14ac:dyDescent="0.25">
      <c r="B10" s="2" t="s">
        <v>179</v>
      </c>
      <c r="C10" s="2" t="s">
        <v>21</v>
      </c>
      <c r="D10" s="2" t="s">
        <v>22</v>
      </c>
      <c r="E10" s="2" t="s">
        <v>22</v>
      </c>
      <c r="F10" s="2" t="s">
        <v>245</v>
      </c>
      <c r="G10" s="2"/>
      <c r="H10" s="1">
        <v>55000</v>
      </c>
      <c r="I10" s="2" t="s">
        <v>22</v>
      </c>
      <c r="J10" s="2" t="str">
        <f>CONCATENATE(Tableau2[[#This Row],[Adresse 1]]," - ",Tableau2[[#This Row],[Adresse 2]]," ",Tableau2[[#This Row],[Code Postal]]," ",Tableau2[[#This Row],[Commune]])</f>
        <v>2 RUE CHANOINE MONFLIER -  55000 BAR LE DUC</v>
      </c>
      <c r="K10" s="1" t="s">
        <v>357</v>
      </c>
      <c r="L10" s="2" t="s">
        <v>358</v>
      </c>
      <c r="M10" s="2" t="s">
        <v>23</v>
      </c>
      <c r="N10" s="1">
        <v>55</v>
      </c>
      <c r="O10" s="1">
        <v>0</v>
      </c>
      <c r="P10" s="1">
        <v>3</v>
      </c>
    </row>
    <row r="11" spans="2:16" x14ac:dyDescent="0.25">
      <c r="B11" s="2" t="s">
        <v>180</v>
      </c>
      <c r="C11" s="2" t="s">
        <v>24</v>
      </c>
      <c r="D11" s="2" t="s">
        <v>25</v>
      </c>
      <c r="E11" s="2" t="s">
        <v>25</v>
      </c>
      <c r="F11" s="2" t="s">
        <v>246</v>
      </c>
      <c r="G11" s="2" t="s">
        <v>247</v>
      </c>
      <c r="H11" s="1">
        <v>67141</v>
      </c>
      <c r="I11" s="2" t="s">
        <v>359</v>
      </c>
      <c r="J11" s="2" t="str">
        <f>CONCATENATE(Tableau2[[#This Row],[Adresse 1]]," - ",Tableau2[[#This Row],[Adresse 2]]," ",Tableau2[[#This Row],[Code Postal]]," ",Tableau2[[#This Row],[Commune]])</f>
        <v>6 RUE DE LA GARE - B P 36 67141 BARR CEDEX</v>
      </c>
      <c r="K11" s="1" t="s">
        <v>360</v>
      </c>
      <c r="L11" s="2" t="s">
        <v>361</v>
      </c>
      <c r="M11" s="2" t="s">
        <v>26</v>
      </c>
      <c r="N11" s="1">
        <v>67</v>
      </c>
      <c r="O11" s="1">
        <v>1</v>
      </c>
      <c r="P11" s="1">
        <v>3</v>
      </c>
    </row>
    <row r="12" spans="2:16" x14ac:dyDescent="0.25">
      <c r="B12" s="2" t="s">
        <v>174</v>
      </c>
      <c r="C12" s="2" t="s">
        <v>27</v>
      </c>
      <c r="D12" s="2" t="s">
        <v>28</v>
      </c>
      <c r="E12" s="2" t="s">
        <v>28</v>
      </c>
      <c r="F12" s="2" t="s">
        <v>239</v>
      </c>
      <c r="G12" s="2"/>
      <c r="H12" s="1">
        <v>67230</v>
      </c>
      <c r="I12" s="2" t="s">
        <v>28</v>
      </c>
      <c r="J12" s="2" t="str">
        <f>CONCATENATE(Tableau2[[#This Row],[Adresse 1]]," - ",Tableau2[[#This Row],[Adresse 2]]," ",Tableau2[[#This Row],[Code Postal]]," ",Tableau2[[#This Row],[Commune]])</f>
        <v>33 RUE DE LA DIGUE -  67230 BENFELD</v>
      </c>
      <c r="K12" s="1" t="s">
        <v>345</v>
      </c>
      <c r="L12" s="2" t="s">
        <v>346</v>
      </c>
      <c r="M12" s="2" t="s">
        <v>26</v>
      </c>
      <c r="N12" s="1">
        <v>67</v>
      </c>
      <c r="O12" s="1">
        <v>2</v>
      </c>
      <c r="P12" s="1">
        <v>4</v>
      </c>
    </row>
    <row r="13" spans="2:16" x14ac:dyDescent="0.25">
      <c r="B13" s="2" t="s">
        <v>181</v>
      </c>
      <c r="C13" s="2" t="s">
        <v>29</v>
      </c>
      <c r="D13" s="2" t="s">
        <v>30</v>
      </c>
      <c r="E13" s="2" t="s">
        <v>30</v>
      </c>
      <c r="F13" s="2" t="s">
        <v>248</v>
      </c>
      <c r="G13" s="2"/>
      <c r="H13" s="1">
        <v>67300</v>
      </c>
      <c r="I13" s="2" t="s">
        <v>337</v>
      </c>
      <c r="J13" s="2" t="str">
        <f>CONCATENATE(Tableau2[[#This Row],[Adresse 1]]," - ",Tableau2[[#This Row],[Adresse 2]]," ",Tableau2[[#This Row],[Code Postal]]," ",Tableau2[[#This Row],[Commune]])</f>
        <v>13 RUE DU CHATEAU D ANGLETERRE -  67300 SCHILTIGHEIM</v>
      </c>
      <c r="K13" s="1" t="s">
        <v>362</v>
      </c>
      <c r="L13" s="2" t="s">
        <v>363</v>
      </c>
      <c r="M13" s="2" t="s">
        <v>26</v>
      </c>
      <c r="N13" s="1">
        <v>67</v>
      </c>
      <c r="O13" s="1">
        <v>2</v>
      </c>
      <c r="P13" s="1">
        <v>3</v>
      </c>
    </row>
    <row r="14" spans="2:16" x14ac:dyDescent="0.25">
      <c r="B14" s="2" t="s">
        <v>182</v>
      </c>
      <c r="C14" s="2" t="s">
        <v>31</v>
      </c>
      <c r="D14" s="2" t="s">
        <v>32</v>
      </c>
      <c r="E14" s="2" t="s">
        <v>32</v>
      </c>
      <c r="F14" s="2" t="s">
        <v>249</v>
      </c>
      <c r="G14" s="2" t="s">
        <v>250</v>
      </c>
      <c r="H14" s="1">
        <v>54150</v>
      </c>
      <c r="I14" s="2" t="s">
        <v>32</v>
      </c>
      <c r="J14" s="2" t="str">
        <f>CONCATENATE(Tableau2[[#This Row],[Adresse 1]]," - ",Tableau2[[#This Row],[Adresse 2]]," ",Tableau2[[#This Row],[Code Postal]]," ",Tableau2[[#This Row],[Commune]])</f>
        <v>SALLE ST ANTOINE - 25 RUE DE METZ 54150 BRIEY</v>
      </c>
      <c r="K14" s="1" t="s">
        <v>364</v>
      </c>
      <c r="L14" s="2" t="s">
        <v>365</v>
      </c>
      <c r="M14" s="2" t="s">
        <v>33</v>
      </c>
      <c r="N14" s="1">
        <v>54</v>
      </c>
      <c r="O14" s="1">
        <v>0</v>
      </c>
      <c r="P14" s="1">
        <v>3</v>
      </c>
    </row>
    <row r="15" spans="2:16" x14ac:dyDescent="0.25">
      <c r="B15" s="2" t="s">
        <v>167</v>
      </c>
      <c r="C15" s="2" t="s">
        <v>34</v>
      </c>
      <c r="D15" s="2" t="s">
        <v>35</v>
      </c>
      <c r="E15" s="2" t="s">
        <v>147</v>
      </c>
      <c r="F15" s="2" t="s">
        <v>229</v>
      </c>
      <c r="G15" s="2" t="s">
        <v>230</v>
      </c>
      <c r="H15" s="1">
        <v>51038</v>
      </c>
      <c r="I15" s="2" t="s">
        <v>143</v>
      </c>
      <c r="J15" s="2" t="str">
        <f>CONCATENATE(Tableau2[[#This Row],[Adresse 1]]," - ",Tableau2[[#This Row],[Adresse 2]]," ",Tableau2[[#This Row],[Code Postal]]," ",Tableau2[[#This Row],[Commune]])</f>
        <v>COMPLEXE GERARD PHILIPPE - 19 AVENUE DU GENERAL SARRAIL 51038 CHALONS EN CHAMPAGNE</v>
      </c>
      <c r="K15" s="1" t="s">
        <v>326</v>
      </c>
      <c r="L15" s="2" t="s">
        <v>327</v>
      </c>
      <c r="M15" s="2" t="s">
        <v>18</v>
      </c>
      <c r="N15" s="1">
        <v>51</v>
      </c>
      <c r="O15" s="1">
        <v>2</v>
      </c>
      <c r="P15" s="1">
        <v>4</v>
      </c>
    </row>
    <row r="16" spans="2:16" x14ac:dyDescent="0.25">
      <c r="B16" s="2" t="s">
        <v>169</v>
      </c>
      <c r="C16" s="2" t="s">
        <v>36</v>
      </c>
      <c r="D16" s="2" t="s">
        <v>37</v>
      </c>
      <c r="E16" s="2" t="s">
        <v>148</v>
      </c>
      <c r="F16" s="2" t="s">
        <v>232</v>
      </c>
      <c r="G16" s="2"/>
      <c r="H16" s="1" t="s">
        <v>330</v>
      </c>
      <c r="I16" s="2" t="s">
        <v>331</v>
      </c>
      <c r="J16" s="2" t="str">
        <f>CONCATENATE(Tableau2[[#This Row],[Adresse 1]]," - ",Tableau2[[#This Row],[Adresse 2]]," ",Tableau2[[#This Row],[Code Postal]]," ",Tableau2[[#This Row],[Commune]])</f>
        <v>21 avenue de Montcy Notre Dame -  08000 CHARLEVILLE MEZIERES</v>
      </c>
      <c r="K16" s="1" t="s">
        <v>332</v>
      </c>
      <c r="L16" s="2" t="s">
        <v>333</v>
      </c>
      <c r="M16" s="2" t="s">
        <v>18</v>
      </c>
      <c r="N16" s="1">
        <v>8</v>
      </c>
      <c r="O16" s="1">
        <v>0</v>
      </c>
      <c r="P16" s="1">
        <v>5</v>
      </c>
    </row>
    <row r="17" spans="2:16" x14ac:dyDescent="0.25">
      <c r="B17" s="2" t="s">
        <v>215</v>
      </c>
      <c r="C17" s="2" t="s">
        <v>38</v>
      </c>
      <c r="D17" s="2" t="s">
        <v>38</v>
      </c>
      <c r="E17" s="2" t="s">
        <v>149</v>
      </c>
      <c r="F17" s="2" t="s">
        <v>298</v>
      </c>
      <c r="G17" s="2" t="s">
        <v>299</v>
      </c>
      <c r="H17" s="1">
        <v>68000</v>
      </c>
      <c r="I17" s="2" t="s">
        <v>438</v>
      </c>
      <c r="J17" s="2" t="str">
        <f>CONCATENATE(Tableau2[[#This Row],[Adresse 1]]," - ",Tableau2[[#This Row],[Adresse 2]]," ",Tableau2[[#This Row],[Code Postal]]," ",Tableau2[[#This Row],[Commune]])</f>
        <v>STADE DE L ORANGERIE - 4 ALLEE DE L ORANGERIE 68000 COLMAR</v>
      </c>
      <c r="K17" s="1" t="s">
        <v>439</v>
      </c>
      <c r="L17" s="2" t="s">
        <v>440</v>
      </c>
      <c r="M17" s="2" t="s">
        <v>26</v>
      </c>
      <c r="N17" s="1">
        <v>68</v>
      </c>
      <c r="O17" s="1">
        <v>2</v>
      </c>
      <c r="P17" s="1">
        <v>4</v>
      </c>
    </row>
    <row r="18" spans="2:16" x14ac:dyDescent="0.25">
      <c r="B18" s="2" t="s">
        <v>39</v>
      </c>
      <c r="C18" s="2" t="s">
        <v>39</v>
      </c>
      <c r="D18" s="2" t="s">
        <v>40</v>
      </c>
      <c r="E18" s="2" t="s">
        <v>150</v>
      </c>
      <c r="F18" s="2" t="s">
        <v>305</v>
      </c>
      <c r="G18" s="2"/>
      <c r="H18" s="1">
        <v>68000</v>
      </c>
      <c r="I18" s="2" t="s">
        <v>438</v>
      </c>
      <c r="J18" s="2" t="str">
        <f>CONCATENATE(Tableau2[[#This Row],[Adresse 1]]," - ",Tableau2[[#This Row],[Adresse 2]]," ",Tableau2[[#This Row],[Code Postal]]," ",Tableau2[[#This Row],[Commune]])</f>
        <v>124 RUE DU LOGELBACH -  68000 COLMAR</v>
      </c>
      <c r="K18" s="1" t="s">
        <v>447</v>
      </c>
      <c r="L18" s="2" t="s">
        <v>448</v>
      </c>
      <c r="M18" s="2" t="s">
        <v>26</v>
      </c>
      <c r="N18" s="1">
        <v>68</v>
      </c>
      <c r="O18" s="1">
        <v>2</v>
      </c>
      <c r="P18" s="1">
        <v>2</v>
      </c>
    </row>
    <row r="19" spans="2:16" x14ac:dyDescent="0.25">
      <c r="B19" s="2" t="s">
        <v>211</v>
      </c>
      <c r="C19" s="2" t="s">
        <v>41</v>
      </c>
      <c r="D19" s="2" t="s">
        <v>42</v>
      </c>
      <c r="E19" s="2" t="s">
        <v>42</v>
      </c>
      <c r="F19" s="2" t="s">
        <v>293</v>
      </c>
      <c r="G19" s="2"/>
      <c r="H19" s="1">
        <v>55200</v>
      </c>
      <c r="I19" s="2" t="s">
        <v>42</v>
      </c>
      <c r="J19" s="2" t="str">
        <f>CONCATENATE(Tableau2[[#This Row],[Adresse 1]]," - ",Tableau2[[#This Row],[Adresse 2]]," ",Tableau2[[#This Row],[Code Postal]]," ",Tableau2[[#This Row],[Commune]])</f>
        <v>PRIEURE DE BREUIL -  55200 COMMERCY</v>
      </c>
      <c r="K19" s="1" t="s">
        <v>430</v>
      </c>
      <c r="L19" s="2" t="s">
        <v>431</v>
      </c>
      <c r="M19" s="2" t="s">
        <v>23</v>
      </c>
      <c r="N19" s="1">
        <v>55</v>
      </c>
      <c r="O19" s="1">
        <v>2</v>
      </c>
      <c r="P19" s="1">
        <v>3</v>
      </c>
    </row>
    <row r="20" spans="2:16" x14ac:dyDescent="0.25">
      <c r="B20" s="2" t="s">
        <v>183</v>
      </c>
      <c r="C20" s="2" t="s">
        <v>43</v>
      </c>
      <c r="D20" s="2" t="s">
        <v>44</v>
      </c>
      <c r="E20" s="2" t="s">
        <v>151</v>
      </c>
      <c r="F20" s="2" t="s">
        <v>251</v>
      </c>
      <c r="G20" s="2" t="s">
        <v>252</v>
      </c>
      <c r="H20" s="1">
        <v>57530</v>
      </c>
      <c r="I20" s="2" t="s">
        <v>44</v>
      </c>
      <c r="J20" s="2" t="str">
        <f>CONCATENATE(Tableau2[[#This Row],[Adresse 1]]," - ",Tableau2[[#This Row],[Adresse 2]]," ",Tableau2[[#This Row],[Code Postal]]," ",Tableau2[[#This Row],[Commune]])</f>
        <v>BILLARD-CLUB - 27, RUE DE METZ 57530 COURCELLES SUR NIED</v>
      </c>
      <c r="K20" s="1" t="s">
        <v>366</v>
      </c>
      <c r="L20" s="2" t="s">
        <v>367</v>
      </c>
      <c r="M20" s="2" t="s">
        <v>8</v>
      </c>
      <c r="N20" s="1">
        <v>57</v>
      </c>
      <c r="O20" s="1">
        <v>0</v>
      </c>
      <c r="P20" s="1">
        <v>2</v>
      </c>
    </row>
    <row r="21" spans="2:16" x14ac:dyDescent="0.25">
      <c r="B21" s="2" t="s">
        <v>210</v>
      </c>
      <c r="C21" s="2" t="s">
        <v>45</v>
      </c>
      <c r="D21" s="2" t="s">
        <v>46</v>
      </c>
      <c r="E21" s="2" t="s">
        <v>46</v>
      </c>
      <c r="F21" s="2" t="s">
        <v>292</v>
      </c>
      <c r="G21" s="2"/>
      <c r="H21" s="1">
        <v>55110</v>
      </c>
      <c r="I21" s="2" t="s">
        <v>427</v>
      </c>
      <c r="J21" s="2" t="str">
        <f>CONCATENATE(Tableau2[[#This Row],[Adresse 1]]," - ",Tableau2[[#This Row],[Adresse 2]]," ",Tableau2[[#This Row],[Code Postal]]," ",Tableau2[[#This Row],[Commune]])</f>
        <v>PLACE DE LA GARE -  55110 DOULCON</v>
      </c>
      <c r="K21" s="1" t="s">
        <v>428</v>
      </c>
      <c r="L21" s="2" t="s">
        <v>429</v>
      </c>
      <c r="M21" s="2" t="s">
        <v>23</v>
      </c>
      <c r="N21" s="1">
        <v>55</v>
      </c>
      <c r="O21" s="1">
        <v>0</v>
      </c>
      <c r="P21" s="1">
        <v>1</v>
      </c>
    </row>
    <row r="22" spans="2:16" x14ac:dyDescent="0.25">
      <c r="B22" s="2" t="s">
        <v>161</v>
      </c>
      <c r="C22" s="2" t="s">
        <v>47</v>
      </c>
      <c r="D22" s="2" t="s">
        <v>48</v>
      </c>
      <c r="E22" s="2" t="s">
        <v>48</v>
      </c>
      <c r="F22" s="2" t="s">
        <v>221</v>
      </c>
      <c r="G22" s="2"/>
      <c r="H22" s="1">
        <v>67201</v>
      </c>
      <c r="I22" s="2" t="s">
        <v>48</v>
      </c>
      <c r="J22" s="2" t="str">
        <f>CONCATENATE(Tableau2[[#This Row],[Adresse 1]]," - ",Tableau2[[#This Row],[Adresse 2]]," ",Tableau2[[#This Row],[Code Postal]]," ",Tableau2[[#This Row],[Commune]])</f>
        <v>5 RUE DU GENERAL LECLERC -  67201 ECKBOLSHEIM</v>
      </c>
      <c r="K22" s="1" t="s">
        <v>314</v>
      </c>
      <c r="L22" s="2" t="s">
        <v>315</v>
      </c>
      <c r="M22" s="2" t="s">
        <v>26</v>
      </c>
      <c r="N22" s="1">
        <v>67</v>
      </c>
      <c r="O22" s="1">
        <v>2</v>
      </c>
      <c r="P22" s="1">
        <v>4</v>
      </c>
    </row>
    <row r="23" spans="2:16" x14ac:dyDescent="0.25">
      <c r="B23" s="2" t="s">
        <v>184</v>
      </c>
      <c r="C23" s="2" t="s">
        <v>49</v>
      </c>
      <c r="D23" s="2" t="s">
        <v>50</v>
      </c>
      <c r="E23" s="2" t="s">
        <v>50</v>
      </c>
      <c r="F23" s="2" t="s">
        <v>253</v>
      </c>
      <c r="G23" s="2"/>
      <c r="H23" s="1">
        <v>88510</v>
      </c>
      <c r="I23" s="2" t="s">
        <v>50</v>
      </c>
      <c r="J23" s="2" t="str">
        <f>CONCATENATE(Tableau2[[#This Row],[Adresse 1]]," - ",Tableau2[[#This Row],[Adresse 2]]," ",Tableau2[[#This Row],[Code Postal]]," ",Tableau2[[#This Row],[Commune]])</f>
        <v>5 RUE DE L EGLISE -  88510 ELOYES</v>
      </c>
      <c r="K23" s="1" t="s">
        <v>368</v>
      </c>
      <c r="L23" s="2" t="s">
        <v>369</v>
      </c>
      <c r="M23" s="2" t="s">
        <v>51</v>
      </c>
      <c r="N23" s="1">
        <v>88</v>
      </c>
      <c r="O23" s="1">
        <v>0</v>
      </c>
      <c r="P23" s="1">
        <v>3</v>
      </c>
    </row>
    <row r="24" spans="2:16" x14ac:dyDescent="0.25">
      <c r="B24" s="2" t="s">
        <v>217</v>
      </c>
      <c r="C24" s="2" t="s">
        <v>52</v>
      </c>
      <c r="D24" s="2" t="s">
        <v>53</v>
      </c>
      <c r="E24" s="2" t="s">
        <v>53</v>
      </c>
      <c r="F24" s="2" t="s">
        <v>302</v>
      </c>
      <c r="G24" s="2" t="s">
        <v>303</v>
      </c>
      <c r="H24" s="1">
        <v>51200</v>
      </c>
      <c r="I24" s="2" t="s">
        <v>53</v>
      </c>
      <c r="J24" s="2" t="str">
        <f>CONCATENATE(Tableau2[[#This Row],[Adresse 1]]," - ",Tableau2[[#This Row],[Adresse 2]]," ",Tableau2[[#This Row],[Code Postal]]," ",Tableau2[[#This Row],[Commune]])</f>
        <v>ESPACE PAUL BERT - 10, AVENUE PAUL BERT 51200 EPERNAY</v>
      </c>
      <c r="K24" s="1" t="s">
        <v>443</v>
      </c>
      <c r="L24" s="2" t="s">
        <v>444</v>
      </c>
      <c r="M24" s="2" t="s">
        <v>18</v>
      </c>
      <c r="N24" s="1">
        <v>51</v>
      </c>
      <c r="O24" s="1">
        <v>1</v>
      </c>
      <c r="P24" s="1">
        <v>4</v>
      </c>
    </row>
    <row r="25" spans="2:16" x14ac:dyDescent="0.25">
      <c r="B25" s="2" t="s">
        <v>185</v>
      </c>
      <c r="C25" s="2" t="s">
        <v>54</v>
      </c>
      <c r="D25" s="2" t="s">
        <v>55</v>
      </c>
      <c r="E25" s="2" t="s">
        <v>55</v>
      </c>
      <c r="F25" s="2" t="s">
        <v>254</v>
      </c>
      <c r="G25" s="2" t="s">
        <v>255</v>
      </c>
      <c r="H25" s="1">
        <v>88190</v>
      </c>
      <c r="I25" s="2" t="s">
        <v>370</v>
      </c>
      <c r="J25" s="2" t="str">
        <f>CONCATENATE(Tableau2[[#This Row],[Adresse 1]]," - ",Tableau2[[#This Row],[Adresse 2]]," ",Tableau2[[#This Row],[Code Postal]]," ",Tableau2[[#This Row],[Commune]])</f>
        <v>SPINAFOX - 7 rue du Colonel Démange 88190 GOLBEY</v>
      </c>
      <c r="K25" s="1" t="s">
        <v>371</v>
      </c>
      <c r="L25" s="2" t="s">
        <v>372</v>
      </c>
      <c r="M25" s="2" t="s">
        <v>51</v>
      </c>
      <c r="N25" s="1">
        <v>88</v>
      </c>
      <c r="O25" s="1">
        <v>2</v>
      </c>
      <c r="P25" s="1">
        <v>5</v>
      </c>
    </row>
    <row r="26" spans="2:16" x14ac:dyDescent="0.25">
      <c r="B26" s="2" t="s">
        <v>186</v>
      </c>
      <c r="C26" s="2" t="s">
        <v>56</v>
      </c>
      <c r="D26" s="2" t="s">
        <v>57</v>
      </c>
      <c r="E26" s="2" t="s">
        <v>57</v>
      </c>
      <c r="F26" s="2" t="s">
        <v>234</v>
      </c>
      <c r="G26" s="2" t="s">
        <v>256</v>
      </c>
      <c r="H26" s="1">
        <v>67150</v>
      </c>
      <c r="I26" s="2" t="s">
        <v>57</v>
      </c>
      <c r="J26" s="2" t="str">
        <f>CONCATENATE(Tableau2[[#This Row],[Adresse 1]]," - ",Tableau2[[#This Row],[Adresse 2]]," ",Tableau2[[#This Row],[Code Postal]]," ",Tableau2[[#This Row],[Commune]])</f>
        <v>CENTRE NAUTIQUE - RUE DE LA SUCRERIE 67150 ERSTEIN</v>
      </c>
      <c r="K26" s="1" t="s">
        <v>373</v>
      </c>
      <c r="L26" s="2" t="s">
        <v>374</v>
      </c>
      <c r="M26" s="2" t="s">
        <v>26</v>
      </c>
      <c r="N26" s="1">
        <v>67</v>
      </c>
      <c r="O26" s="1">
        <v>1</v>
      </c>
      <c r="P26" s="1">
        <v>5</v>
      </c>
    </row>
    <row r="27" spans="2:16" x14ac:dyDescent="0.25">
      <c r="B27" s="2" t="s">
        <v>187</v>
      </c>
      <c r="C27" s="2" t="s">
        <v>58</v>
      </c>
      <c r="D27" s="2" t="s">
        <v>59</v>
      </c>
      <c r="E27" s="2" t="s">
        <v>59</v>
      </c>
      <c r="F27" s="2" t="s">
        <v>257</v>
      </c>
      <c r="G27" s="2" t="s">
        <v>258</v>
      </c>
      <c r="H27" s="1">
        <v>57190</v>
      </c>
      <c r="I27" s="2" t="s">
        <v>59</v>
      </c>
      <c r="J27" s="2" t="str">
        <f>CONCATENATE(Tableau2[[#This Row],[Adresse 1]]," - ",Tableau2[[#This Row],[Adresse 2]]," ",Tableau2[[#This Row],[Code Postal]]," ",Tableau2[[#This Row],[Commune]])</f>
        <v>COMPLEXE DE BETANGE - 16 RUE DE L'ETOILE 57190 FLORANGE</v>
      </c>
      <c r="K27" s="1" t="s">
        <v>375</v>
      </c>
      <c r="L27" s="2" t="s">
        <v>376</v>
      </c>
      <c r="M27" s="2" t="s">
        <v>8</v>
      </c>
      <c r="N27" s="1">
        <v>57</v>
      </c>
      <c r="O27" s="1">
        <v>3</v>
      </c>
      <c r="P27" s="1">
        <v>3</v>
      </c>
    </row>
    <row r="28" spans="2:16" x14ac:dyDescent="0.25">
      <c r="B28" s="2" t="s">
        <v>188</v>
      </c>
      <c r="C28" s="2" t="s">
        <v>60</v>
      </c>
      <c r="D28" s="2" t="s">
        <v>61</v>
      </c>
      <c r="E28" s="2" t="s">
        <v>61</v>
      </c>
      <c r="F28" s="2" t="s">
        <v>259</v>
      </c>
      <c r="G28" s="2"/>
      <c r="H28" s="1">
        <v>51300</v>
      </c>
      <c r="I28" s="2" t="s">
        <v>61</v>
      </c>
      <c r="J28" s="2" t="str">
        <f>CONCATENATE(Tableau2[[#This Row],[Adresse 1]]," - ",Tableau2[[#This Row],[Adresse 2]]," ",Tableau2[[#This Row],[Code Postal]]," ",Tableau2[[#This Row],[Commune]])</f>
        <v>RUE DU COTON -  51300 FRIGNICOURT</v>
      </c>
      <c r="K28" s="1" t="s">
        <v>377</v>
      </c>
      <c r="L28" s="2" t="s">
        <v>378</v>
      </c>
      <c r="M28" s="2" t="s">
        <v>23</v>
      </c>
      <c r="N28" s="1">
        <v>55</v>
      </c>
      <c r="O28" s="1">
        <v>1</v>
      </c>
      <c r="P28" s="1">
        <v>3</v>
      </c>
    </row>
    <row r="29" spans="2:16" x14ac:dyDescent="0.25">
      <c r="B29" s="2" t="s">
        <v>189</v>
      </c>
      <c r="C29" s="2" t="s">
        <v>62</v>
      </c>
      <c r="D29" s="2" t="s">
        <v>63</v>
      </c>
      <c r="E29" s="2" t="s">
        <v>63</v>
      </c>
      <c r="F29" s="2" t="s">
        <v>260</v>
      </c>
      <c r="G29" s="2" t="s">
        <v>261</v>
      </c>
      <c r="H29" s="1">
        <v>57175</v>
      </c>
      <c r="I29" s="2" t="s">
        <v>63</v>
      </c>
      <c r="J29" s="2" t="str">
        <f>CONCATENATE(Tableau2[[#This Row],[Adresse 1]]," - ",Tableau2[[#This Row],[Adresse 2]]," ",Tableau2[[#This Row],[Code Postal]]," ",Tableau2[[#This Row],[Commune]])</f>
        <v>ECOLE BLANCHET - PLACE J WIEDENKELLER 57175 GANDRANGE</v>
      </c>
      <c r="K29" s="1" t="s">
        <v>379</v>
      </c>
      <c r="L29" s="2" t="s">
        <v>380</v>
      </c>
      <c r="M29" s="2" t="s">
        <v>8</v>
      </c>
      <c r="N29" s="1">
        <v>57</v>
      </c>
      <c r="O29" s="1">
        <v>0</v>
      </c>
      <c r="P29" s="1">
        <v>2</v>
      </c>
    </row>
    <row r="30" spans="2:16" x14ac:dyDescent="0.25">
      <c r="B30" s="2" t="s">
        <v>190</v>
      </c>
      <c r="C30" s="2" t="s">
        <v>64</v>
      </c>
      <c r="D30" s="2" t="s">
        <v>65</v>
      </c>
      <c r="E30" s="2" t="s">
        <v>65</v>
      </c>
      <c r="F30" s="2" t="s">
        <v>262</v>
      </c>
      <c r="G30" s="2" t="s">
        <v>263</v>
      </c>
      <c r="H30" s="1">
        <v>88400</v>
      </c>
      <c r="I30" s="2" t="s">
        <v>65</v>
      </c>
      <c r="J30" s="2" t="str">
        <f>CONCATENATE(Tableau2[[#This Row],[Adresse 1]]," - ",Tableau2[[#This Row],[Adresse 2]]," ",Tableau2[[#This Row],[Code Postal]]," ",Tableau2[[#This Row],[Commune]])</f>
        <v>ESPACE TILLEUL - 16 RUE CHARLES DE GAULLE 88400 GERARDMER</v>
      </c>
      <c r="K30" s="1" t="s">
        <v>381</v>
      </c>
      <c r="L30" s="2" t="s">
        <v>382</v>
      </c>
      <c r="M30" s="2" t="s">
        <v>51</v>
      </c>
      <c r="N30" s="1">
        <v>88</v>
      </c>
      <c r="O30" s="1">
        <v>1</v>
      </c>
      <c r="P30" s="1">
        <v>3</v>
      </c>
    </row>
    <row r="31" spans="2:16" x14ac:dyDescent="0.25">
      <c r="B31" s="2" t="s">
        <v>191</v>
      </c>
      <c r="C31" s="2" t="s">
        <v>66</v>
      </c>
      <c r="D31" s="2" t="s">
        <v>67</v>
      </c>
      <c r="E31" s="2" t="s">
        <v>67</v>
      </c>
      <c r="F31" s="2" t="s">
        <v>264</v>
      </c>
      <c r="G31" s="2"/>
      <c r="H31" s="1">
        <v>51190</v>
      </c>
      <c r="I31" s="2" t="s">
        <v>67</v>
      </c>
      <c r="J31" s="2" t="str">
        <f>CONCATENATE(Tableau2[[#This Row],[Adresse 1]]," - ",Tableau2[[#This Row],[Adresse 2]]," ",Tableau2[[#This Row],[Code Postal]]," ",Tableau2[[#This Row],[Commune]])</f>
        <v>3 RUE DES BUTTES -  51190 GRAUVES</v>
      </c>
      <c r="K31" s="1" t="s">
        <v>383</v>
      </c>
      <c r="L31" s="2" t="s">
        <v>384</v>
      </c>
      <c r="M31" s="2" t="s">
        <v>18</v>
      </c>
      <c r="N31" s="1">
        <v>51</v>
      </c>
      <c r="O31" s="1">
        <v>1</v>
      </c>
      <c r="P31" s="1">
        <v>2</v>
      </c>
    </row>
    <row r="32" spans="2:16" x14ac:dyDescent="0.25">
      <c r="B32" s="2" t="s">
        <v>192</v>
      </c>
      <c r="C32" s="2" t="s">
        <v>68</v>
      </c>
      <c r="D32" s="2" t="s">
        <v>69</v>
      </c>
      <c r="E32" s="2" t="s">
        <v>69</v>
      </c>
      <c r="F32" s="2" t="s">
        <v>265</v>
      </c>
      <c r="G32" s="2"/>
      <c r="H32" s="1">
        <v>68500</v>
      </c>
      <c r="I32" s="2" t="s">
        <v>69</v>
      </c>
      <c r="J32" s="2" t="str">
        <f>CONCATENATE(Tableau2[[#This Row],[Adresse 1]]," - ",Tableau2[[#This Row],[Adresse 2]]," ",Tableau2[[#This Row],[Code Postal]]," ",Tableau2[[#This Row],[Commune]])</f>
        <v>25 RUE DE LATTRE DE TASSIGNY -  68500 GUEBWILLER</v>
      </c>
      <c r="K32" s="1" t="s">
        <v>385</v>
      </c>
      <c r="L32" s="2" t="s">
        <v>386</v>
      </c>
      <c r="M32" s="2" t="s">
        <v>26</v>
      </c>
      <c r="N32" s="1">
        <v>68</v>
      </c>
      <c r="O32" s="1">
        <v>1</v>
      </c>
      <c r="P32" s="1">
        <v>3</v>
      </c>
    </row>
    <row r="33" spans="2:16" x14ac:dyDescent="0.25">
      <c r="B33" s="2" t="s">
        <v>216</v>
      </c>
      <c r="C33" s="2" t="s">
        <v>70</v>
      </c>
      <c r="D33" s="2" t="s">
        <v>71</v>
      </c>
      <c r="E33" s="2" t="s">
        <v>71</v>
      </c>
      <c r="F33" s="2" t="s">
        <v>300</v>
      </c>
      <c r="G33" s="2" t="s">
        <v>301</v>
      </c>
      <c r="H33" s="1">
        <v>57300</v>
      </c>
      <c r="I33" s="2" t="s">
        <v>71</v>
      </c>
      <c r="J33" s="2" t="str">
        <f>CONCATENATE(Tableau2[[#This Row],[Adresse 1]]," - ",Tableau2[[#This Row],[Adresse 2]]," ",Tableau2[[#This Row],[Code Postal]]," ",Tableau2[[#This Row],[Commune]])</f>
        <v>PALAIS DES SPORTS - Rue Hoffmann 57300 HAGONDANGE</v>
      </c>
      <c r="K33" s="1" t="s">
        <v>441</v>
      </c>
      <c r="L33" s="2" t="s">
        <v>442</v>
      </c>
      <c r="M33" s="2" t="s">
        <v>8</v>
      </c>
      <c r="N33" s="1">
        <v>57</v>
      </c>
      <c r="O33" s="1">
        <v>1</v>
      </c>
      <c r="P33" s="1">
        <v>4</v>
      </c>
    </row>
    <row r="34" spans="2:16" x14ac:dyDescent="0.25">
      <c r="B34" s="2" t="s">
        <v>193</v>
      </c>
      <c r="C34" s="2" t="s">
        <v>72</v>
      </c>
      <c r="D34" s="2" t="s">
        <v>73</v>
      </c>
      <c r="E34" s="2" t="s">
        <v>73</v>
      </c>
      <c r="F34" s="2" t="s">
        <v>266</v>
      </c>
      <c r="G34" s="2" t="s">
        <v>267</v>
      </c>
      <c r="H34" s="1">
        <v>67500</v>
      </c>
      <c r="I34" s="2" t="s">
        <v>73</v>
      </c>
      <c r="J34" s="2" t="str">
        <f>CONCATENATE(Tableau2[[#This Row],[Adresse 1]]," - ",Tableau2[[#This Row],[Adresse 2]]," ",Tableau2[[#This Row],[Code Postal]]," ",Tableau2[[#This Row],[Commune]])</f>
        <v>CLUB HOUSE BELLEVUE - 5 ROUTE DE WINTERSHOUSE 67500 HAGUENAU</v>
      </c>
      <c r="K34" s="1" t="s">
        <v>387</v>
      </c>
      <c r="L34" s="2" t="s">
        <v>388</v>
      </c>
      <c r="M34" s="2" t="s">
        <v>26</v>
      </c>
      <c r="N34" s="1">
        <v>67</v>
      </c>
      <c r="O34" s="1">
        <v>2</v>
      </c>
      <c r="P34" s="1">
        <v>3</v>
      </c>
    </row>
    <row r="35" spans="2:16" x14ac:dyDescent="0.25">
      <c r="B35" s="2" t="s">
        <v>162</v>
      </c>
      <c r="C35" s="2" t="s">
        <v>74</v>
      </c>
      <c r="D35" s="2" t="s">
        <v>75</v>
      </c>
      <c r="E35" s="2" t="s">
        <v>75</v>
      </c>
      <c r="F35" s="2" t="s">
        <v>222</v>
      </c>
      <c r="G35" s="2"/>
      <c r="H35" s="1">
        <v>67800</v>
      </c>
      <c r="I35" s="2" t="s">
        <v>75</v>
      </c>
      <c r="J35" s="2" t="str">
        <f>CONCATENATE(Tableau2[[#This Row],[Adresse 1]]," - ",Tableau2[[#This Row],[Adresse 2]]," ",Tableau2[[#This Row],[Code Postal]]," ",Tableau2[[#This Row],[Commune]])</f>
        <v>4 RUE WOLFF -  67800 HOENHEIM</v>
      </c>
      <c r="K35" s="1" t="s">
        <v>316</v>
      </c>
      <c r="L35" s="2" t="s">
        <v>317</v>
      </c>
      <c r="M35" s="2" t="s">
        <v>26</v>
      </c>
      <c r="N35" s="1">
        <v>67</v>
      </c>
      <c r="O35" s="1">
        <v>0</v>
      </c>
      <c r="P35" s="1">
        <v>2</v>
      </c>
    </row>
    <row r="36" spans="2:16" x14ac:dyDescent="0.25">
      <c r="B36" s="2" t="s">
        <v>194</v>
      </c>
      <c r="C36" s="2" t="s">
        <v>76</v>
      </c>
      <c r="D36" s="2" t="s">
        <v>77</v>
      </c>
      <c r="E36" s="2" t="s">
        <v>77</v>
      </c>
      <c r="F36" s="2" t="s">
        <v>268</v>
      </c>
      <c r="G36" s="2" t="s">
        <v>269</v>
      </c>
      <c r="H36" s="1">
        <v>54310</v>
      </c>
      <c r="I36" s="2" t="s">
        <v>77</v>
      </c>
      <c r="J36" s="2" t="str">
        <f>CONCATENATE(Tableau2[[#This Row],[Adresse 1]]," - ",Tableau2[[#This Row],[Adresse 2]]," ",Tableau2[[#This Row],[Code Postal]]," ",Tableau2[[#This Row],[Commune]])</f>
        <v>GROUPE JEAN JAURES - 66 RUE PASTEUR 54310 HOMECOURT</v>
      </c>
      <c r="K36" s="1" t="s">
        <v>389</v>
      </c>
      <c r="L36" s="2" t="s">
        <v>390</v>
      </c>
      <c r="M36" s="2" t="s">
        <v>33</v>
      </c>
      <c r="N36" s="1">
        <v>54</v>
      </c>
      <c r="O36" s="1">
        <v>2</v>
      </c>
      <c r="P36" s="1">
        <v>4</v>
      </c>
    </row>
    <row r="37" spans="2:16" x14ac:dyDescent="0.25">
      <c r="B37" s="2" t="s">
        <v>195</v>
      </c>
      <c r="C37" s="2" t="s">
        <v>78</v>
      </c>
      <c r="D37" s="2" t="s">
        <v>79</v>
      </c>
      <c r="E37" s="2" t="s">
        <v>79</v>
      </c>
      <c r="F37" s="2" t="s">
        <v>270</v>
      </c>
      <c r="G37" s="2"/>
      <c r="H37" s="1">
        <v>57240</v>
      </c>
      <c r="I37" s="2" t="s">
        <v>79</v>
      </c>
      <c r="J37" s="2" t="str">
        <f>CONCATENATE(Tableau2[[#This Row],[Adresse 1]]," - ",Tableau2[[#This Row],[Adresse 2]]," ",Tableau2[[#This Row],[Code Postal]]," ",Tableau2[[#This Row],[Commune]])</f>
        <v>5 RUE ROGER NAUMANN -  57240 KNUTANGE</v>
      </c>
      <c r="K37" s="1" t="s">
        <v>391</v>
      </c>
      <c r="L37" s="2" t="s">
        <v>392</v>
      </c>
      <c r="M37" s="2" t="s">
        <v>8</v>
      </c>
      <c r="N37" s="1">
        <v>57</v>
      </c>
      <c r="O37" s="1">
        <v>1</v>
      </c>
      <c r="P37" s="1">
        <v>3</v>
      </c>
    </row>
    <row r="38" spans="2:16" x14ac:dyDescent="0.25">
      <c r="B38" s="2" t="s">
        <v>166</v>
      </c>
      <c r="C38" s="2" t="s">
        <v>80</v>
      </c>
      <c r="D38" s="2" t="s">
        <v>81</v>
      </c>
      <c r="E38" s="2" t="s">
        <v>81</v>
      </c>
      <c r="F38" s="2" t="s">
        <v>227</v>
      </c>
      <c r="G38" s="2" t="s">
        <v>228</v>
      </c>
      <c r="H38" s="1">
        <v>54520</v>
      </c>
      <c r="I38" s="2" t="s">
        <v>81</v>
      </c>
      <c r="J38" s="2" t="str">
        <f>CONCATENATE(Tableau2[[#This Row],[Adresse 1]]," - ",Tableau2[[#This Row],[Adresse 2]]," ",Tableau2[[#This Row],[Code Postal]]," ",Tableau2[[#This Row],[Commune]])</f>
        <v>C I L M - 23 RUE DE LA MEUSE 54520 LAXOU</v>
      </c>
      <c r="K38" s="1" t="s">
        <v>324</v>
      </c>
      <c r="L38" s="2" t="s">
        <v>325</v>
      </c>
      <c r="M38" s="2" t="s">
        <v>33</v>
      </c>
      <c r="N38" s="1">
        <v>54</v>
      </c>
      <c r="O38" s="1">
        <v>4</v>
      </c>
      <c r="P38" s="1">
        <v>5</v>
      </c>
    </row>
    <row r="39" spans="2:16" x14ac:dyDescent="0.25">
      <c r="B39" s="2" t="s">
        <v>196</v>
      </c>
      <c r="C39" s="2" t="s">
        <v>82</v>
      </c>
      <c r="D39" s="2" t="s">
        <v>83</v>
      </c>
      <c r="E39" s="2" t="s">
        <v>83</v>
      </c>
      <c r="F39" s="2" t="s">
        <v>271</v>
      </c>
      <c r="G39" s="2"/>
      <c r="H39" s="1">
        <v>55500</v>
      </c>
      <c r="I39" s="2" t="s">
        <v>393</v>
      </c>
      <c r="J39" s="2" t="str">
        <f>CONCATENATE(Tableau2[[#This Row],[Adresse 1]]," - ",Tableau2[[#This Row],[Adresse 2]]," ",Tableau2[[#This Row],[Code Postal]]," ",Tableau2[[#This Row],[Commune]])</f>
        <v>10 bis rue des hirondelles -  55500 LIGNY EN BARROIS</v>
      </c>
      <c r="K39" s="1" t="s">
        <v>394</v>
      </c>
      <c r="L39" s="2" t="s">
        <v>395</v>
      </c>
      <c r="M39" s="2" t="s">
        <v>23</v>
      </c>
      <c r="N39" s="1">
        <v>55</v>
      </c>
      <c r="O39" s="1">
        <v>1</v>
      </c>
      <c r="P39" s="1">
        <v>3</v>
      </c>
    </row>
    <row r="40" spans="2:16" x14ac:dyDescent="0.25">
      <c r="B40" s="2" t="s">
        <v>197</v>
      </c>
      <c r="C40" s="2" t="s">
        <v>84</v>
      </c>
      <c r="D40" s="2" t="s">
        <v>85</v>
      </c>
      <c r="E40" s="2" t="s">
        <v>85</v>
      </c>
      <c r="F40" s="2" t="s">
        <v>272</v>
      </c>
      <c r="G40" s="2" t="s">
        <v>273</v>
      </c>
      <c r="H40" s="1">
        <v>67380</v>
      </c>
      <c r="I40" s="2" t="s">
        <v>85</v>
      </c>
      <c r="J40" s="2" t="str">
        <f>CONCATENATE(Tableau2[[#This Row],[Adresse 1]]," - ",Tableau2[[#This Row],[Adresse 2]]," ",Tableau2[[#This Row],[Code Postal]]," ",Tableau2[[#This Row],[Commune]])</f>
        <v>GYMNASE DES VOSGES - 1 RUE DES TULIPES 67380 LINGOLSHEIM</v>
      </c>
      <c r="K40" s="1" t="s">
        <v>396</v>
      </c>
      <c r="L40" s="2" t="s">
        <v>397</v>
      </c>
      <c r="M40" s="2" t="s">
        <v>26</v>
      </c>
      <c r="N40" s="1">
        <v>67</v>
      </c>
      <c r="O40" s="1">
        <v>1</v>
      </c>
      <c r="P40" s="1">
        <v>4</v>
      </c>
    </row>
    <row r="41" spans="2:16" x14ac:dyDescent="0.25">
      <c r="B41" s="2" t="s">
        <v>163</v>
      </c>
      <c r="C41" s="2" t="s">
        <v>86</v>
      </c>
      <c r="D41" s="2" t="s">
        <v>87</v>
      </c>
      <c r="E41" s="2" t="s">
        <v>87</v>
      </c>
      <c r="F41" s="2" t="s">
        <v>223</v>
      </c>
      <c r="G41" s="2" t="s">
        <v>224</v>
      </c>
      <c r="H41" s="1">
        <v>57000</v>
      </c>
      <c r="I41" s="2" t="s">
        <v>91</v>
      </c>
      <c r="J41" s="2" t="str">
        <f>CONCATENATE(Tableau2[[#This Row],[Adresse 1]]," - ",Tableau2[[#This Row],[Adresse 2]]," ",Tableau2[[#This Row],[Code Postal]]," ",Tableau2[[#This Row],[Commune]])</f>
        <v>CENTRE SOCIO CULTUREL - 44 RUE DES PRELES 57000 METZ</v>
      </c>
      <c r="K41" s="1" t="s">
        <v>318</v>
      </c>
      <c r="L41" s="2" t="s">
        <v>319</v>
      </c>
      <c r="M41" s="2" t="s">
        <v>8</v>
      </c>
      <c r="N41" s="1">
        <v>57</v>
      </c>
      <c r="O41" s="1">
        <v>0</v>
      </c>
      <c r="P41" s="1">
        <v>2</v>
      </c>
    </row>
    <row r="42" spans="2:16" x14ac:dyDescent="0.25">
      <c r="B42" s="2" t="s">
        <v>198</v>
      </c>
      <c r="C42" s="2" t="s">
        <v>88</v>
      </c>
      <c r="D42" s="2" t="s">
        <v>89</v>
      </c>
      <c r="E42" s="2" t="s">
        <v>152</v>
      </c>
      <c r="F42" s="2" t="s">
        <v>274</v>
      </c>
      <c r="G42" s="2" t="s">
        <v>275</v>
      </c>
      <c r="H42" s="1">
        <v>10350</v>
      </c>
      <c r="I42" s="2" t="s">
        <v>398</v>
      </c>
      <c r="J42" s="2" t="str">
        <f>CONCATENATE(Tableau2[[#This Row],[Adresse 1]]," - ",Tableau2[[#This Row],[Adresse 2]]," ",Tableau2[[#This Row],[Code Postal]]," ",Tableau2[[#This Row],[Commune]])</f>
        <v>SALLE MUNICIPALE - 2 IMPASSE PICARD VALLOT 10350 MARIGNY LE CHATEL</v>
      </c>
      <c r="K42" s="1" t="s">
        <v>399</v>
      </c>
      <c r="L42" s="2" t="s">
        <v>400</v>
      </c>
      <c r="M42" s="2" t="s">
        <v>12</v>
      </c>
      <c r="N42" s="1">
        <v>10</v>
      </c>
      <c r="O42" s="1">
        <v>1</v>
      </c>
      <c r="P42" s="1">
        <v>4</v>
      </c>
    </row>
    <row r="43" spans="2:16" x14ac:dyDescent="0.25">
      <c r="B43" s="2" t="s">
        <v>199</v>
      </c>
      <c r="C43" s="2" t="s">
        <v>90</v>
      </c>
      <c r="D43" s="2" t="s">
        <v>91</v>
      </c>
      <c r="E43" s="2" t="s">
        <v>91</v>
      </c>
      <c r="F43" s="2" t="s">
        <v>276</v>
      </c>
      <c r="G43" s="2"/>
      <c r="H43" s="1">
        <v>57050</v>
      </c>
      <c r="I43" s="2" t="s">
        <v>91</v>
      </c>
      <c r="J43" s="2" t="str">
        <f>CONCATENATE(Tableau2[[#This Row],[Adresse 1]]," - ",Tableau2[[#This Row],[Adresse 2]]," ",Tableau2[[#This Row],[Code Postal]]," ",Tableau2[[#This Row],[Commune]])</f>
        <v>15 RUE DU COMMANDANT BRASSEUR -  57050 METZ</v>
      </c>
      <c r="K43" s="1" t="s">
        <v>401</v>
      </c>
      <c r="L43" s="2" t="s">
        <v>402</v>
      </c>
      <c r="M43" s="2" t="s">
        <v>8</v>
      </c>
      <c r="N43" s="1">
        <v>57</v>
      </c>
      <c r="O43" s="1">
        <v>3</v>
      </c>
      <c r="P43" s="1">
        <v>5</v>
      </c>
    </row>
    <row r="44" spans="2:16" x14ac:dyDescent="0.25">
      <c r="B44" s="2" t="s">
        <v>200</v>
      </c>
      <c r="C44" s="2" t="s">
        <v>92</v>
      </c>
      <c r="D44" s="2" t="s">
        <v>93</v>
      </c>
      <c r="E44" s="2" t="s">
        <v>153</v>
      </c>
      <c r="F44" s="2" t="s">
        <v>277</v>
      </c>
      <c r="G44" s="2" t="s">
        <v>278</v>
      </c>
      <c r="H44" s="1">
        <v>57250</v>
      </c>
      <c r="I44" s="2" t="s">
        <v>403</v>
      </c>
      <c r="J44" s="2" t="str">
        <f>CONCATENATE(Tableau2[[#This Row],[Adresse 1]]," - ",Tableau2[[#This Row],[Adresse 2]]," ",Tableau2[[#This Row],[Code Postal]]," ",Tableau2[[#This Row],[Commune]])</f>
        <v>21 RUE MARECHAL FOCH - Ancienne Mairie 57250 MOYEUVRE GRANDE</v>
      </c>
      <c r="K44" s="1" t="s">
        <v>404</v>
      </c>
      <c r="L44" s="2" t="s">
        <v>405</v>
      </c>
      <c r="M44" s="2" t="s">
        <v>8</v>
      </c>
      <c r="N44" s="1">
        <v>57</v>
      </c>
      <c r="O44" s="1">
        <v>2</v>
      </c>
      <c r="P44" s="1">
        <v>3</v>
      </c>
    </row>
    <row r="45" spans="2:16" x14ac:dyDescent="0.25">
      <c r="B45" s="2" t="s">
        <v>220</v>
      </c>
      <c r="C45" s="2" t="s">
        <v>95</v>
      </c>
      <c r="D45" s="2" t="s">
        <v>94</v>
      </c>
      <c r="E45" s="2" t="s">
        <v>94</v>
      </c>
      <c r="F45" s="2" t="s">
        <v>304</v>
      </c>
      <c r="G45" s="2"/>
      <c r="H45" s="1">
        <v>68200</v>
      </c>
      <c r="I45" s="2" t="s">
        <v>94</v>
      </c>
      <c r="J45" s="2" t="str">
        <f>CONCATENATE(Tableau2[[#This Row],[Adresse 1]]," - ",Tableau2[[#This Row],[Adresse 2]]," ",Tableau2[[#This Row],[Code Postal]]," ",Tableau2[[#This Row],[Commune]])</f>
        <v>130 RUE DE LA MER ROUGE BATIMENT 103 -  68200 MULHOUSE</v>
      </c>
      <c r="K45" s="1" t="s">
        <v>445</v>
      </c>
      <c r="L45" s="2" t="s">
        <v>446</v>
      </c>
      <c r="M45" s="2" t="s">
        <v>26</v>
      </c>
      <c r="N45" s="1">
        <v>68</v>
      </c>
      <c r="O45" s="1">
        <v>1</v>
      </c>
      <c r="P45" s="1">
        <v>3</v>
      </c>
    </row>
    <row r="46" spans="2:16" x14ac:dyDescent="0.25">
      <c r="B46" s="2" t="s">
        <v>881</v>
      </c>
      <c r="C46" s="2" t="s">
        <v>882</v>
      </c>
      <c r="D46" s="2" t="s">
        <v>883</v>
      </c>
      <c r="E46" s="2" t="s">
        <v>883</v>
      </c>
      <c r="F46" s="2" t="s">
        <v>884</v>
      </c>
      <c r="G46" s="2" t="s">
        <v>885</v>
      </c>
      <c r="H46" s="1">
        <v>54130</v>
      </c>
      <c r="I46" s="2" t="s">
        <v>886</v>
      </c>
      <c r="J46" s="2" t="str">
        <f>CONCATENATE(Tableau2[[#This Row],[Adresse 1]]," - ",Tableau2[[#This Row],[Adresse 2]]," ",Tableau2[[#This Row],[Code Postal]]," ",Tableau2[[#This Row],[Commune]])</f>
        <v>ESPACE HAUT RIVAGE - RUE EDGARD QUINET 54130 SAINT MAX</v>
      </c>
      <c r="K46" s="1" t="s">
        <v>887</v>
      </c>
      <c r="L46" s="272" t="s">
        <v>888</v>
      </c>
      <c r="M46" s="2" t="s">
        <v>33</v>
      </c>
      <c r="N46" s="1">
        <v>54</v>
      </c>
      <c r="O46" s="1">
        <v>1</v>
      </c>
      <c r="P46" s="1">
        <v>3</v>
      </c>
    </row>
    <row r="47" spans="2:16" x14ac:dyDescent="0.25">
      <c r="B47" s="2" t="s">
        <v>202</v>
      </c>
      <c r="C47" s="2" t="s">
        <v>96</v>
      </c>
      <c r="D47" s="2" t="s">
        <v>97</v>
      </c>
      <c r="E47" s="2" t="s">
        <v>97</v>
      </c>
      <c r="F47" s="2" t="s">
        <v>281</v>
      </c>
      <c r="G47" s="2"/>
      <c r="H47" s="1">
        <v>68600</v>
      </c>
      <c r="I47" s="2" t="s">
        <v>97</v>
      </c>
      <c r="J47" s="2" t="str">
        <f>CONCATENATE(Tableau2[[#This Row],[Adresse 1]]," - ",Tableau2[[#This Row],[Adresse 2]]," ",Tableau2[[#This Row],[Code Postal]]," ",Tableau2[[#This Row],[Commune]])</f>
        <v>19 CITE SUZONNI -  68600 NEUF BRISACH</v>
      </c>
      <c r="K47" s="1" t="s">
        <v>408</v>
      </c>
      <c r="L47" s="2" t="s">
        <v>409</v>
      </c>
      <c r="M47" s="2" t="s">
        <v>26</v>
      </c>
      <c r="N47" s="1">
        <v>68</v>
      </c>
      <c r="O47" s="1">
        <v>0</v>
      </c>
      <c r="P47" s="1">
        <v>2</v>
      </c>
    </row>
    <row r="48" spans="2:16" x14ac:dyDescent="0.25">
      <c r="B48" s="2" t="s">
        <v>203</v>
      </c>
      <c r="C48" s="2" t="s">
        <v>98</v>
      </c>
      <c r="D48" s="2" t="s">
        <v>99</v>
      </c>
      <c r="E48" s="2" t="s">
        <v>99</v>
      </c>
      <c r="F48" s="2" t="s">
        <v>282</v>
      </c>
      <c r="G48" s="2" t="s">
        <v>283</v>
      </c>
      <c r="H48" s="1">
        <v>54230</v>
      </c>
      <c r="I48" s="2" t="s">
        <v>99</v>
      </c>
      <c r="J48" s="2" t="str">
        <f>CONCATENATE(Tableau2[[#This Row],[Adresse 1]]," - ",Tableau2[[#This Row],[Adresse 2]]," ",Tableau2[[#This Row],[Code Postal]]," ",Tableau2[[#This Row],[Commune]])</f>
        <v>SALLE DES SOCIETES - IMPASSE ARISTIDE BRIAND 54230 NEUVES MAISONS</v>
      </c>
      <c r="K48" s="1" t="s">
        <v>410</v>
      </c>
      <c r="L48" s="2" t="s">
        <v>411</v>
      </c>
      <c r="M48" s="2" t="s">
        <v>33</v>
      </c>
      <c r="N48" s="1">
        <v>54</v>
      </c>
      <c r="O48" s="1">
        <v>2</v>
      </c>
      <c r="P48" s="1">
        <v>3</v>
      </c>
    </row>
    <row r="49" spans="2:16" x14ac:dyDescent="0.25">
      <c r="B49" s="2" t="s">
        <v>204</v>
      </c>
      <c r="C49" s="2" t="s">
        <v>100</v>
      </c>
      <c r="D49" s="2" t="s">
        <v>101</v>
      </c>
      <c r="E49" s="2" t="s">
        <v>101</v>
      </c>
      <c r="F49" s="2" t="s">
        <v>284</v>
      </c>
      <c r="G49" s="2"/>
      <c r="H49" s="1">
        <v>10400</v>
      </c>
      <c r="I49" s="2" t="s">
        <v>101</v>
      </c>
      <c r="J49" s="2" t="str">
        <f>CONCATENATE(Tableau2[[#This Row],[Adresse 1]]," - ",Tableau2[[#This Row],[Adresse 2]]," ",Tableau2[[#This Row],[Code Postal]]," ",Tableau2[[#This Row],[Commune]])</f>
        <v>17 AVENUE DES BEAUMONTS -  10400 NOGENT SUR SEINE</v>
      </c>
      <c r="K49" s="1" t="s">
        <v>412</v>
      </c>
      <c r="L49" s="2" t="s">
        <v>413</v>
      </c>
      <c r="M49" s="2" t="s">
        <v>12</v>
      </c>
      <c r="N49" s="1">
        <v>10</v>
      </c>
      <c r="O49" s="1">
        <v>1</v>
      </c>
      <c r="P49" s="1">
        <v>3</v>
      </c>
    </row>
    <row r="50" spans="2:16" x14ac:dyDescent="0.25">
      <c r="B50" s="2" t="s">
        <v>212</v>
      </c>
      <c r="C50" s="2" t="s">
        <v>102</v>
      </c>
      <c r="D50" s="2" t="s">
        <v>103</v>
      </c>
      <c r="E50" s="2" t="s">
        <v>103</v>
      </c>
      <c r="F50" s="2" t="s">
        <v>294</v>
      </c>
      <c r="G50" s="2"/>
      <c r="H50" s="1">
        <v>57540</v>
      </c>
      <c r="I50" s="2" t="s">
        <v>103</v>
      </c>
      <c r="J50" s="2" t="str">
        <f>CONCATENATE(Tableau2[[#This Row],[Adresse 1]]," - ",Tableau2[[#This Row],[Adresse 2]]," ",Tableau2[[#This Row],[Code Postal]]," ",Tableau2[[#This Row],[Commune]])</f>
        <v>RUE A -  57540 PETITE ROSSELLE</v>
      </c>
      <c r="K50" s="1" t="s">
        <v>432</v>
      </c>
      <c r="L50" s="2" t="s">
        <v>433</v>
      </c>
      <c r="M50" s="2" t="s">
        <v>8</v>
      </c>
      <c r="N50" s="1">
        <v>57</v>
      </c>
      <c r="O50" s="1">
        <v>2</v>
      </c>
      <c r="P50" s="1">
        <v>3</v>
      </c>
    </row>
    <row r="51" spans="2:16" x14ac:dyDescent="0.25">
      <c r="B51" s="2" t="s">
        <v>205</v>
      </c>
      <c r="C51" s="2" t="s">
        <v>104</v>
      </c>
      <c r="D51" s="2" t="s">
        <v>105</v>
      </c>
      <c r="E51" s="2" t="s">
        <v>105</v>
      </c>
      <c r="F51" s="2" t="s">
        <v>285</v>
      </c>
      <c r="G51" s="2"/>
      <c r="H51" s="1">
        <v>54490</v>
      </c>
      <c r="I51" s="2" t="s">
        <v>105</v>
      </c>
      <c r="J51" s="2" t="str">
        <f>CONCATENATE(Tableau2[[#This Row],[Adresse 1]]," - ",Tableau2[[#This Row],[Adresse 2]]," ",Tableau2[[#This Row],[Code Postal]]," ",Tableau2[[#This Row],[Commune]])</f>
        <v>RUE DU 8 MAI -  54490 PIENNES</v>
      </c>
      <c r="K51" s="1" t="s">
        <v>414</v>
      </c>
      <c r="L51" s="2" t="s">
        <v>415</v>
      </c>
      <c r="M51" s="2" t="s">
        <v>33</v>
      </c>
      <c r="N51" s="1">
        <v>54</v>
      </c>
      <c r="O51" s="1">
        <v>0</v>
      </c>
      <c r="P51" s="1">
        <v>3</v>
      </c>
    </row>
    <row r="52" spans="2:16" x14ac:dyDescent="0.25">
      <c r="B52" s="2" t="s">
        <v>201</v>
      </c>
      <c r="C52" s="2" t="s">
        <v>106</v>
      </c>
      <c r="D52" s="2" t="s">
        <v>107</v>
      </c>
      <c r="E52" s="2" t="s">
        <v>107</v>
      </c>
      <c r="F52" s="2" t="s">
        <v>279</v>
      </c>
      <c r="G52" s="2" t="s">
        <v>280</v>
      </c>
      <c r="H52" s="1">
        <v>54700</v>
      </c>
      <c r="I52" s="2" t="s">
        <v>107</v>
      </c>
      <c r="J52" s="2" t="str">
        <f>CONCATENATE(Tableau2[[#This Row],[Adresse 1]]," - ",Tableau2[[#This Row],[Adresse 2]]," ",Tableau2[[#This Row],[Code Postal]]," ",Tableau2[[#This Row],[Commune]])</f>
        <v>CENTRE DES SPORTS BERNARD GUY - 10 AVENUE GEORGES GUYNEMER 54700 PONT A MOUSSON</v>
      </c>
      <c r="K52" s="1" t="s">
        <v>406</v>
      </c>
      <c r="L52" s="2" t="s">
        <v>407</v>
      </c>
      <c r="M52" s="2" t="s">
        <v>33</v>
      </c>
      <c r="N52" s="1">
        <v>54</v>
      </c>
      <c r="O52" s="1">
        <v>0</v>
      </c>
      <c r="P52" s="1">
        <v>4</v>
      </c>
    </row>
    <row r="53" spans="2:16" x14ac:dyDescent="0.25">
      <c r="B53" s="2" t="s">
        <v>168</v>
      </c>
      <c r="C53" s="2" t="s">
        <v>108</v>
      </c>
      <c r="D53" s="2" t="s">
        <v>109</v>
      </c>
      <c r="E53" s="2" t="s">
        <v>109</v>
      </c>
      <c r="F53" s="2" t="s">
        <v>231</v>
      </c>
      <c r="G53" s="2"/>
      <c r="H53" s="1">
        <v>51100</v>
      </c>
      <c r="I53" s="2" t="s">
        <v>109</v>
      </c>
      <c r="J53" s="2" t="str">
        <f>CONCATENATE(Tableau2[[#This Row],[Adresse 1]]," - ",Tableau2[[#This Row],[Adresse 2]]," ",Tableau2[[#This Row],[Code Postal]]," ",Tableau2[[#This Row],[Commune]])</f>
        <v>25 RUE DU JARD -  51100 REIMS</v>
      </c>
      <c r="K53" s="1" t="s">
        <v>328</v>
      </c>
      <c r="L53" s="2" t="s">
        <v>329</v>
      </c>
      <c r="M53" s="2" t="s">
        <v>18</v>
      </c>
      <c r="N53" s="1">
        <v>51</v>
      </c>
      <c r="O53" s="1">
        <v>2</v>
      </c>
      <c r="P53" s="1">
        <v>7</v>
      </c>
    </row>
    <row r="54" spans="2:16" x14ac:dyDescent="0.25">
      <c r="B54" s="2" t="s">
        <v>218</v>
      </c>
      <c r="C54" s="2" t="s">
        <v>110</v>
      </c>
      <c r="D54" s="2" t="s">
        <v>111</v>
      </c>
      <c r="E54" s="2" t="s">
        <v>111</v>
      </c>
      <c r="F54" s="2" t="s">
        <v>306</v>
      </c>
      <c r="G54" s="2"/>
      <c r="H54" s="1">
        <v>10100</v>
      </c>
      <c r="I54" s="2" t="s">
        <v>449</v>
      </c>
      <c r="J54" s="2" t="str">
        <f>CONCATENATE(Tableau2[[#This Row],[Adresse 1]]," - ",Tableau2[[#This Row],[Adresse 2]]," ",Tableau2[[#This Row],[Code Postal]]," ",Tableau2[[#This Row],[Commune]])</f>
        <v>40, centre commercial ROBESPIERRE -  10100 ROMILLY SUR SEINE</v>
      </c>
      <c r="K54" s="1" t="s">
        <v>450</v>
      </c>
      <c r="L54" s="2" t="s">
        <v>451</v>
      </c>
      <c r="M54" s="2" t="s">
        <v>12</v>
      </c>
      <c r="N54" s="1">
        <v>10</v>
      </c>
      <c r="O54" s="1">
        <v>0</v>
      </c>
      <c r="P54" s="1">
        <v>3</v>
      </c>
    </row>
    <row r="55" spans="2:16" x14ac:dyDescent="0.25">
      <c r="B55" s="2" t="s">
        <v>214</v>
      </c>
      <c r="C55" s="2" t="s">
        <v>112</v>
      </c>
      <c r="D55" s="2" t="s">
        <v>113</v>
      </c>
      <c r="E55" s="2" t="s">
        <v>156</v>
      </c>
      <c r="F55" s="2" t="s">
        <v>296</v>
      </c>
      <c r="G55" s="2" t="s">
        <v>297</v>
      </c>
      <c r="H55" s="1">
        <v>57500</v>
      </c>
      <c r="I55" s="2" t="s">
        <v>156</v>
      </c>
      <c r="J55" s="2" t="str">
        <f>CONCATENATE(Tableau2[[#This Row],[Adresse 1]]," - ",Tableau2[[#This Row],[Adresse 2]]," ",Tableau2[[#This Row],[Code Postal]]," ",Tableau2[[#This Row],[Commune]])</f>
        <v>MAISON DES ASSOCIATIONS - 1 RUE DE DUDWEILER 57500 ST AVOLD</v>
      </c>
      <c r="K55" s="1" t="s">
        <v>436</v>
      </c>
      <c r="L55" s="2" t="s">
        <v>437</v>
      </c>
      <c r="M55" s="2" t="s">
        <v>8</v>
      </c>
      <c r="N55" s="1">
        <v>57</v>
      </c>
      <c r="O55" s="1">
        <v>0</v>
      </c>
      <c r="P55" s="1">
        <v>3</v>
      </c>
    </row>
    <row r="56" spans="2:16" x14ac:dyDescent="0.25">
      <c r="B56" s="2" t="s">
        <v>114</v>
      </c>
      <c r="C56" s="2" t="s">
        <v>114</v>
      </c>
      <c r="D56" s="2" t="s">
        <v>115</v>
      </c>
      <c r="E56" s="2" t="s">
        <v>157</v>
      </c>
      <c r="F56" s="2" t="s">
        <v>307</v>
      </c>
      <c r="G56" s="2"/>
      <c r="H56" s="1">
        <v>88100</v>
      </c>
      <c r="I56" s="2" t="s">
        <v>454</v>
      </c>
      <c r="J56" s="2" t="str">
        <f>CONCATENATE(Tableau2[[#This Row],[Adresse 1]]," - ",Tableau2[[#This Row],[Adresse 2]]," ",Tableau2[[#This Row],[Code Postal]]," ",Tableau2[[#This Row],[Commune]])</f>
        <v>PALAIS OMNISPORT JOSEPH CLAUDEL -  88100 ST DIE DES VOSGES</v>
      </c>
      <c r="K56" s="1" t="s">
        <v>455</v>
      </c>
      <c r="L56" s="2" t="s">
        <v>456</v>
      </c>
      <c r="M56" s="2" t="s">
        <v>51</v>
      </c>
      <c r="N56" s="1">
        <v>88</v>
      </c>
      <c r="O56" s="1">
        <v>0</v>
      </c>
      <c r="P56" s="1">
        <v>3</v>
      </c>
    </row>
    <row r="57" spans="2:16" x14ac:dyDescent="0.25">
      <c r="B57" s="2" t="s">
        <v>164</v>
      </c>
      <c r="C57" s="2" t="s">
        <v>116</v>
      </c>
      <c r="D57" s="2" t="s">
        <v>117</v>
      </c>
      <c r="E57" s="2" t="s">
        <v>158</v>
      </c>
      <c r="F57" s="2" t="s">
        <v>225</v>
      </c>
      <c r="G57" s="2"/>
      <c r="H57" s="1">
        <v>52100</v>
      </c>
      <c r="I57" s="2" t="s">
        <v>158</v>
      </c>
      <c r="J57" s="2" t="str">
        <f>CONCATENATE(Tableau2[[#This Row],[Adresse 1]]," - ",Tableau2[[#This Row],[Adresse 2]]," ",Tableau2[[#This Row],[Code Postal]]," ",Tableau2[[#This Row],[Commune]])</f>
        <v>14 BIS RUE DE VERGY -  52100 ST DIZIER</v>
      </c>
      <c r="K57" s="1" t="s">
        <v>320</v>
      </c>
      <c r="L57" s="2" t="s">
        <v>321</v>
      </c>
      <c r="M57" s="2" t="s">
        <v>23</v>
      </c>
      <c r="N57" s="1">
        <v>55</v>
      </c>
      <c r="O57" s="1">
        <v>3</v>
      </c>
      <c r="P57" s="1">
        <v>4</v>
      </c>
    </row>
    <row r="58" spans="2:16" x14ac:dyDescent="0.25">
      <c r="B58" s="2" t="s">
        <v>208</v>
      </c>
      <c r="C58" s="2" t="s">
        <v>118</v>
      </c>
      <c r="D58" s="2" t="s">
        <v>119</v>
      </c>
      <c r="E58" s="2" t="s">
        <v>154</v>
      </c>
      <c r="F58" s="2" t="s">
        <v>289</v>
      </c>
      <c r="G58" s="2"/>
      <c r="H58" s="1">
        <v>88200</v>
      </c>
      <c r="I58" s="2" t="s">
        <v>420</v>
      </c>
      <c r="J58" s="2" t="str">
        <f>CONCATENATE(Tableau2[[#This Row],[Adresse 1]]," - ",Tableau2[[#This Row],[Adresse 2]]," ",Tableau2[[#This Row],[Code Postal]]," ",Tableau2[[#This Row],[Commune]])</f>
        <v>8 PLACE DE L HOTEL DE VILLE -  88200 ST ETIENNE LES REMIREMONT</v>
      </c>
      <c r="K58" s="1" t="s">
        <v>421</v>
      </c>
      <c r="L58" s="2" t="s">
        <v>422</v>
      </c>
      <c r="M58" s="2" t="s">
        <v>51</v>
      </c>
      <c r="N58" s="1">
        <v>88</v>
      </c>
      <c r="O58" s="1">
        <v>1</v>
      </c>
      <c r="P58" s="1">
        <v>3</v>
      </c>
    </row>
    <row r="59" spans="2:16" x14ac:dyDescent="0.25">
      <c r="B59" s="2" t="s">
        <v>173</v>
      </c>
      <c r="C59" s="2" t="s">
        <v>120</v>
      </c>
      <c r="D59" s="2" t="s">
        <v>121</v>
      </c>
      <c r="E59" s="2" t="s">
        <v>155</v>
      </c>
      <c r="F59" s="2" t="s">
        <v>237</v>
      </c>
      <c r="G59" s="2" t="s">
        <v>238</v>
      </c>
      <c r="H59" s="1">
        <v>68300</v>
      </c>
      <c r="I59" s="2" t="s">
        <v>155</v>
      </c>
      <c r="J59" s="2" t="str">
        <f>CONCATENATE(Tableau2[[#This Row],[Adresse 1]]," - ",Tableau2[[#This Row],[Adresse 2]]," ",Tableau2[[#This Row],[Code Postal]]," ",Tableau2[[#This Row],[Commune]])</f>
        <v>RUE DE LERTZBACH - FOYER ST CHARLES 68300 ST LOUIS</v>
      </c>
      <c r="K59" s="1" t="s">
        <v>343</v>
      </c>
      <c r="L59" s="2" t="s">
        <v>344</v>
      </c>
      <c r="M59" s="2" t="s">
        <v>26</v>
      </c>
      <c r="N59" s="1">
        <v>68</v>
      </c>
      <c r="O59" s="1">
        <v>0</v>
      </c>
      <c r="P59" s="1">
        <v>2</v>
      </c>
    </row>
    <row r="60" spans="2:16" x14ac:dyDescent="0.25">
      <c r="B60" s="2" t="s">
        <v>206</v>
      </c>
      <c r="C60" s="2" t="s">
        <v>122</v>
      </c>
      <c r="D60" s="2" t="s">
        <v>123</v>
      </c>
      <c r="E60" s="2" t="s">
        <v>159</v>
      </c>
      <c r="F60" s="2" t="s">
        <v>286</v>
      </c>
      <c r="G60" s="2"/>
      <c r="H60" s="1">
        <v>55300</v>
      </c>
      <c r="I60" s="2" t="s">
        <v>159</v>
      </c>
      <c r="J60" s="2" t="str">
        <f>CONCATENATE(Tableau2[[#This Row],[Adresse 1]]," - ",Tableau2[[#This Row],[Adresse 2]]," ",Tableau2[[#This Row],[Code Postal]]," ",Tableau2[[#This Row],[Commune]])</f>
        <v>1 RUE DU PALAIS DE JUSTICE -  55300 ST MIHIEL</v>
      </c>
      <c r="K60" s="1" t="s">
        <v>416</v>
      </c>
      <c r="L60" s="2" t="s">
        <v>417</v>
      </c>
      <c r="M60" s="2" t="s">
        <v>23</v>
      </c>
      <c r="N60" s="1">
        <v>55</v>
      </c>
      <c r="O60" s="1">
        <v>2</v>
      </c>
      <c r="P60" s="1">
        <v>2</v>
      </c>
    </row>
    <row r="61" spans="2:16" x14ac:dyDescent="0.25">
      <c r="B61" s="2" t="s">
        <v>213</v>
      </c>
      <c r="C61" s="2" t="s">
        <v>124</v>
      </c>
      <c r="D61" s="2" t="s">
        <v>125</v>
      </c>
      <c r="E61" s="2" t="s">
        <v>125</v>
      </c>
      <c r="F61" s="2" t="s">
        <v>295</v>
      </c>
      <c r="G61" s="2"/>
      <c r="H61" s="1">
        <v>57200</v>
      </c>
      <c r="I61" s="2" t="s">
        <v>125</v>
      </c>
      <c r="J61" s="2" t="str">
        <f>CONCATENATE(Tableau2[[#This Row],[Adresse 1]]," - ",Tableau2[[#This Row],[Adresse 2]]," ",Tableau2[[#This Row],[Code Postal]]," ",Tableau2[[#This Row],[Commune]])</f>
        <v>19 RUE POINCARE -  57200 SARREGUEMINES</v>
      </c>
      <c r="K61" s="1" t="s">
        <v>434</v>
      </c>
      <c r="L61" s="2" t="s">
        <v>435</v>
      </c>
      <c r="M61" s="2" t="s">
        <v>8</v>
      </c>
      <c r="N61" s="1">
        <v>57</v>
      </c>
      <c r="O61" s="1">
        <v>2</v>
      </c>
      <c r="P61" s="1">
        <v>4</v>
      </c>
    </row>
    <row r="62" spans="2:16" x14ac:dyDescent="0.25">
      <c r="B62" s="2" t="s">
        <v>172</v>
      </c>
      <c r="C62" s="2" t="s">
        <v>126</v>
      </c>
      <c r="D62" s="2" t="s">
        <v>127</v>
      </c>
      <c r="E62" s="2" t="s">
        <v>145</v>
      </c>
      <c r="F62" s="2" t="s">
        <v>236</v>
      </c>
      <c r="G62" s="2"/>
      <c r="H62" s="1">
        <v>67600</v>
      </c>
      <c r="I62" s="2" t="s">
        <v>340</v>
      </c>
      <c r="J62" s="2" t="str">
        <f>CONCATENATE(Tableau2[[#This Row],[Adresse 1]]," - ",Tableau2[[#This Row],[Adresse 2]]," ",Tableau2[[#This Row],[Code Postal]]," ",Tableau2[[#This Row],[Commune]])</f>
        <v>11 ROUTE DE STRASBOURG -  67600 SELESTAT</v>
      </c>
      <c r="K62" s="1" t="s">
        <v>341</v>
      </c>
      <c r="L62" s="2" t="s">
        <v>342</v>
      </c>
      <c r="M62" s="2" t="s">
        <v>26</v>
      </c>
      <c r="N62" s="1">
        <v>67</v>
      </c>
      <c r="O62" s="1">
        <v>1</v>
      </c>
      <c r="P62" s="1">
        <v>3</v>
      </c>
    </row>
    <row r="63" spans="2:16" x14ac:dyDescent="0.25">
      <c r="B63" s="2" t="s">
        <v>207</v>
      </c>
      <c r="C63" s="2" t="s">
        <v>128</v>
      </c>
      <c r="D63" s="2" t="s">
        <v>129</v>
      </c>
      <c r="E63" s="2" t="s">
        <v>129</v>
      </c>
      <c r="F63" s="2" t="s">
        <v>287</v>
      </c>
      <c r="G63" s="2" t="s">
        <v>288</v>
      </c>
      <c r="H63" s="1">
        <v>51120</v>
      </c>
      <c r="I63" s="2" t="s">
        <v>129</v>
      </c>
      <c r="J63" s="2" t="str">
        <f>CONCATENATE(Tableau2[[#This Row],[Adresse 1]]," - ",Tableau2[[#This Row],[Adresse 2]]," ",Tableau2[[#This Row],[Code Postal]]," ",Tableau2[[#This Row],[Commune]])</f>
        <v>SALLE MAURICE GUYOT - 3 RUE DES LYS 51120 SEZANNE</v>
      </c>
      <c r="K63" s="1" t="s">
        <v>418</v>
      </c>
      <c r="L63" s="2" t="s">
        <v>419</v>
      </c>
      <c r="M63" s="2" t="s">
        <v>18</v>
      </c>
      <c r="N63" s="1">
        <v>51</v>
      </c>
      <c r="O63" s="1">
        <v>0</v>
      </c>
      <c r="P63" s="1">
        <v>4</v>
      </c>
    </row>
    <row r="64" spans="2:16" x14ac:dyDescent="0.25">
      <c r="B64" s="2" t="s">
        <v>171</v>
      </c>
      <c r="C64" s="2" t="s">
        <v>130</v>
      </c>
      <c r="D64" s="2" t="s">
        <v>131</v>
      </c>
      <c r="E64" s="2" t="s">
        <v>811</v>
      </c>
      <c r="F64" s="2" t="s">
        <v>234</v>
      </c>
      <c r="G64" s="2" t="s">
        <v>235</v>
      </c>
      <c r="H64" s="1">
        <v>67300</v>
      </c>
      <c r="I64" s="2" t="s">
        <v>337</v>
      </c>
      <c r="J64" s="2" t="str">
        <f>CONCATENATE(Tableau2[[#This Row],[Adresse 1]]," - ",Tableau2[[#This Row],[Adresse 2]]," ",Tableau2[[#This Row],[Code Postal]]," ",Tableau2[[#This Row],[Commune]])</f>
        <v>CENTRE NAUTIQUE - RUE DU TURENNE BP 80150 67300 SCHILTIGHEIM</v>
      </c>
      <c r="K64" s="1" t="s">
        <v>338</v>
      </c>
      <c r="L64" s="2" t="s">
        <v>339</v>
      </c>
      <c r="M64" s="2" t="s">
        <v>26</v>
      </c>
      <c r="N64" s="1">
        <v>67</v>
      </c>
      <c r="O64" s="1">
        <v>4</v>
      </c>
      <c r="P64" s="1">
        <v>6</v>
      </c>
    </row>
    <row r="65" spans="2:16" x14ac:dyDescent="0.25">
      <c r="B65" s="2" t="s">
        <v>165</v>
      </c>
      <c r="C65" s="2" t="s">
        <v>132</v>
      </c>
      <c r="D65" s="2" t="s">
        <v>133</v>
      </c>
      <c r="E65" s="2" t="s">
        <v>133</v>
      </c>
      <c r="F65" s="2" t="s">
        <v>226</v>
      </c>
      <c r="G65" s="2"/>
      <c r="H65" s="1">
        <v>57100</v>
      </c>
      <c r="I65" s="2" t="s">
        <v>133</v>
      </c>
      <c r="J65" s="2" t="str">
        <f>CONCATENATE(Tableau2[[#This Row],[Adresse 1]]," - ",Tableau2[[#This Row],[Adresse 2]]," ",Tableau2[[#This Row],[Code Postal]]," ",Tableau2[[#This Row],[Commune]])</f>
        <v>1 CHEMIN DU LEIDT -  57100 THIONVILLE</v>
      </c>
      <c r="K65" s="1" t="s">
        <v>322</v>
      </c>
      <c r="L65" s="2" t="s">
        <v>323</v>
      </c>
      <c r="M65" s="2" t="s">
        <v>8</v>
      </c>
      <c r="N65" s="1">
        <v>57</v>
      </c>
      <c r="O65" s="1">
        <v>2</v>
      </c>
      <c r="P65" s="1">
        <v>3</v>
      </c>
    </row>
    <row r="66" spans="2:16" x14ac:dyDescent="0.25">
      <c r="B66" s="2" t="s">
        <v>209</v>
      </c>
      <c r="C66" s="2" t="s">
        <v>134</v>
      </c>
      <c r="D66" s="2" t="s">
        <v>135</v>
      </c>
      <c r="E66" s="2" t="s">
        <v>135</v>
      </c>
      <c r="F66" s="2" t="s">
        <v>290</v>
      </c>
      <c r="G66" s="2"/>
      <c r="H66" s="1">
        <v>54200</v>
      </c>
      <c r="I66" s="2" t="s">
        <v>135</v>
      </c>
      <c r="J66" s="2" t="str">
        <f>CONCATENATE(Tableau2[[#This Row],[Adresse 1]]," - ",Tableau2[[#This Row],[Adresse 2]]," ",Tableau2[[#This Row],[Code Postal]]," ",Tableau2[[#This Row],[Commune]])</f>
        <v>GYMNASE MAITREPIERRE -  54200 TOUL</v>
      </c>
      <c r="K66" s="1" t="s">
        <v>423</v>
      </c>
      <c r="L66" s="2" t="s">
        <v>424</v>
      </c>
      <c r="M66" s="2" t="s">
        <v>33</v>
      </c>
      <c r="N66" s="1">
        <v>54</v>
      </c>
      <c r="O66" s="1">
        <v>1</v>
      </c>
      <c r="P66" s="1">
        <v>3</v>
      </c>
    </row>
    <row r="67" spans="2:16" x14ac:dyDescent="0.25">
      <c r="B67" s="2" t="s">
        <v>136</v>
      </c>
      <c r="C67" s="2" t="s">
        <v>136</v>
      </c>
      <c r="D67" s="2" t="s">
        <v>137</v>
      </c>
      <c r="E67" s="2" t="s">
        <v>137</v>
      </c>
      <c r="F67" s="2" t="s">
        <v>291</v>
      </c>
      <c r="G67" s="2"/>
      <c r="H67" s="1">
        <v>10000</v>
      </c>
      <c r="I67" s="2" t="s">
        <v>137</v>
      </c>
      <c r="J67" s="2" t="str">
        <f>CONCATENATE(Tableau2[[#This Row],[Adresse 1]]," - ",Tableau2[[#This Row],[Adresse 2]]," ",Tableau2[[#This Row],[Code Postal]]," ",Tableau2[[#This Row],[Commune]])</f>
        <v>75 RUE DU GRAND VEON -  10000 TROYES</v>
      </c>
      <c r="K67" s="1" t="s">
        <v>425</v>
      </c>
      <c r="L67" s="2" t="s">
        <v>426</v>
      </c>
      <c r="M67" s="2" t="s">
        <v>12</v>
      </c>
      <c r="N67" s="1">
        <v>10</v>
      </c>
      <c r="O67" s="1">
        <v>1</v>
      </c>
      <c r="P67" s="1">
        <v>5</v>
      </c>
    </row>
    <row r="68" spans="2:16" x14ac:dyDescent="0.25">
      <c r="B68" s="2" t="s">
        <v>219</v>
      </c>
      <c r="C68" s="2" t="s">
        <v>138</v>
      </c>
      <c r="D68" s="2" t="s">
        <v>139</v>
      </c>
      <c r="E68" s="2" t="s">
        <v>139</v>
      </c>
      <c r="F68" s="2" t="s">
        <v>457</v>
      </c>
      <c r="G68" s="2"/>
      <c r="H68" s="1">
        <v>55100</v>
      </c>
      <c r="I68" s="2" t="s">
        <v>139</v>
      </c>
      <c r="J68" s="2" t="str">
        <f>CONCATENATE(Tableau2[[#This Row],[Adresse 1]]," - ",Tableau2[[#This Row],[Adresse 2]]," ",Tableau2[[#This Row],[Code Postal]]," ",Tableau2[[#This Row],[Commune]])</f>
        <v>ALLEE DU PRE L'EVEQUE -  55100 VERDUN</v>
      </c>
      <c r="K68" s="1" t="s">
        <v>452</v>
      </c>
      <c r="L68" s="2" t="s">
        <v>453</v>
      </c>
      <c r="M68" s="2" t="s">
        <v>23</v>
      </c>
      <c r="N68" s="1">
        <v>55</v>
      </c>
      <c r="O68" s="1">
        <v>1</v>
      </c>
      <c r="P68" s="1">
        <v>3</v>
      </c>
    </row>
    <row r="69" spans="2:16" x14ac:dyDescent="0.25">
      <c r="B69" s="2"/>
      <c r="C69" s="2"/>
      <c r="D69" s="2"/>
      <c r="E69" s="2"/>
      <c r="F69" s="2"/>
      <c r="G69" s="2"/>
      <c r="I69" s="2"/>
      <c r="J69" s="2"/>
      <c r="L69" s="2"/>
      <c r="M69" s="2"/>
    </row>
    <row r="70" spans="2:16" x14ac:dyDescent="0.25">
      <c r="B70" s="2"/>
      <c r="C70" s="2"/>
      <c r="D70" s="2"/>
      <c r="E70" s="2"/>
      <c r="F70" s="2"/>
      <c r="G70" s="2"/>
      <c r="I70" s="2"/>
      <c r="J70" s="2"/>
      <c r="L70" s="2"/>
      <c r="M70" s="2"/>
    </row>
    <row r="71" spans="2:16" x14ac:dyDescent="0.25">
      <c r="B71" s="2"/>
      <c r="C71" s="2"/>
      <c r="D71" s="2"/>
      <c r="E71" s="2"/>
      <c r="F71" s="2"/>
      <c r="G71" s="2"/>
      <c r="I71" s="2"/>
      <c r="J71" s="2"/>
      <c r="L71" s="2"/>
      <c r="M71" s="2"/>
    </row>
    <row r="72" spans="2:16" x14ac:dyDescent="0.25">
      <c r="B72" s="2"/>
      <c r="C72" s="2"/>
      <c r="D72" s="2"/>
      <c r="E72" s="2"/>
      <c r="F72" s="2"/>
      <c r="G72" s="2"/>
      <c r="I72" s="2"/>
      <c r="J72" s="2"/>
      <c r="L72" s="2"/>
      <c r="M72" s="2"/>
    </row>
    <row r="73" spans="2:16" x14ac:dyDescent="0.25">
      <c r="B73" s="2"/>
      <c r="C73" s="2"/>
      <c r="D73" s="2"/>
      <c r="E73" s="2"/>
      <c r="F73" s="2"/>
      <c r="G73" s="2"/>
      <c r="I73" s="2"/>
      <c r="J73" s="2"/>
      <c r="L73" s="2"/>
      <c r="M73" s="2"/>
    </row>
    <row r="74" spans="2:16" x14ac:dyDescent="0.25">
      <c r="B74" s="2"/>
      <c r="C74" s="2"/>
      <c r="D74" s="2"/>
      <c r="E74" s="2"/>
      <c r="F74" s="2"/>
      <c r="G74" s="2"/>
      <c r="I74" s="2"/>
      <c r="J74" s="2"/>
      <c r="L74" s="2"/>
      <c r="M74" s="2"/>
    </row>
    <row r="75" spans="2:16" x14ac:dyDescent="0.25">
      <c r="B75" s="2"/>
      <c r="C75" s="2"/>
      <c r="D75" s="2"/>
      <c r="E75" s="2"/>
      <c r="F75" s="2"/>
      <c r="G75" s="2"/>
      <c r="I75" s="2"/>
      <c r="J75" s="2"/>
      <c r="L75" s="2"/>
      <c r="M75" s="2"/>
    </row>
  </sheetData>
  <hyperlinks>
    <hyperlink ref="L46" r:id="rId1" xr:uid="{00000000-0004-0000-0A00-000000000000}"/>
  </hyperlinks>
  <pageMargins left="0.7" right="0.7" top="0.75" bottom="0.75" header="0.3" footer="0.3"/>
  <pageSetup paperSize="9"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6">
    <tabColor theme="7" tint="0.59999389629810485"/>
  </sheetPr>
  <dimension ref="B2:H45"/>
  <sheetViews>
    <sheetView showGridLines="0" view="pageBreakPreview" zoomScaleNormal="100" zoomScaleSheetLayoutView="100" workbookViewId="0">
      <selection activeCell="A8" sqref="A8"/>
    </sheetView>
  </sheetViews>
  <sheetFormatPr baseColWidth="10" defaultColWidth="11.5703125" defaultRowHeight="14.25" x14ac:dyDescent="0.25"/>
  <cols>
    <col min="1" max="1" width="1.140625" style="58" customWidth="1"/>
    <col min="2" max="2" width="8.85546875" style="58" customWidth="1"/>
    <col min="3" max="4" width="20.140625" style="58" customWidth="1"/>
    <col min="5" max="7" width="8.28515625" style="58" customWidth="1"/>
    <col min="8" max="8" width="22.42578125" style="58" customWidth="1"/>
    <col min="9" max="16384" width="11.5703125" style="58"/>
  </cols>
  <sheetData>
    <row r="2" spans="2:8" ht="43.15" customHeight="1" x14ac:dyDescent="0.25"/>
    <row r="3" spans="2:8" ht="15" thickBot="1" x14ac:dyDescent="0.3"/>
    <row r="4" spans="2:8" ht="21" thickBot="1" x14ac:dyDescent="0.3">
      <c r="B4" s="287" t="s">
        <v>621</v>
      </c>
      <c r="C4" s="288"/>
      <c r="D4" s="288"/>
      <c r="E4" s="288"/>
      <c r="F4" s="288"/>
      <c r="G4" s="288"/>
      <c r="H4" s="289"/>
    </row>
    <row r="5" spans="2:8" ht="15" thickBot="1" x14ac:dyDescent="0.3"/>
    <row r="6" spans="2:8" ht="30" customHeight="1" thickBot="1" x14ac:dyDescent="0.3">
      <c r="B6" s="305" t="s">
        <v>613</v>
      </c>
      <c r="C6" s="306"/>
      <c r="D6" s="306"/>
      <c r="E6" s="307"/>
      <c r="F6" s="307"/>
      <c r="G6" s="307"/>
      <c r="H6" s="308"/>
    </row>
    <row r="7" spans="2:8" ht="30" customHeight="1" thickBot="1" x14ac:dyDescent="0.3">
      <c r="B7" s="309" t="s">
        <v>619</v>
      </c>
      <c r="C7" s="310"/>
      <c r="D7" s="76"/>
      <c r="E7" s="74" t="s">
        <v>487</v>
      </c>
      <c r="F7" s="76"/>
      <c r="G7" s="74" t="s">
        <v>488</v>
      </c>
      <c r="H7" s="76"/>
    </row>
    <row r="8" spans="2:8" ht="30" customHeight="1" thickBot="1" x14ac:dyDescent="0.3">
      <c r="B8" s="311" t="s">
        <v>618</v>
      </c>
      <c r="C8" s="312"/>
      <c r="D8" s="283"/>
      <c r="E8" s="283"/>
      <c r="F8" s="283"/>
      <c r="G8" s="75" t="s">
        <v>482</v>
      </c>
      <c r="H8" s="77"/>
    </row>
    <row r="9" spans="2:8" ht="15" thickBot="1" x14ac:dyDescent="0.3"/>
    <row r="10" spans="2:8" s="72" customFormat="1" ht="18" customHeight="1" thickBot="1" x14ac:dyDescent="0.3">
      <c r="B10" s="284" t="s">
        <v>620</v>
      </c>
      <c r="C10" s="285"/>
      <c r="D10" s="285"/>
      <c r="E10" s="285"/>
      <c r="F10" s="285"/>
      <c r="G10" s="285"/>
      <c r="H10" s="286"/>
    </row>
    <row r="11" spans="2:8" s="38" customFormat="1" ht="15" customHeight="1" x14ac:dyDescent="0.25">
      <c r="B11" s="99" t="s">
        <v>468</v>
      </c>
      <c r="C11" s="100" t="s">
        <v>472</v>
      </c>
      <c r="D11" s="100" t="s">
        <v>140</v>
      </c>
      <c r="E11" s="100" t="s">
        <v>469</v>
      </c>
      <c r="F11" s="100" t="s">
        <v>489</v>
      </c>
      <c r="G11" s="100" t="s">
        <v>470</v>
      </c>
      <c r="H11" s="101" t="s">
        <v>471</v>
      </c>
    </row>
    <row r="12" spans="2:8" s="38" customFormat="1" ht="15" customHeight="1" x14ac:dyDescent="0.25">
      <c r="B12" s="63">
        <f t="shared" ref="B12:B18" si="0">ROW($A1)</f>
        <v>1</v>
      </c>
      <c r="C12" s="78"/>
      <c r="D12" s="59" t="str">
        <f>IF(C12="","",VLOOKUP(C12,#REF!,2,FALSE))</f>
        <v/>
      </c>
      <c r="E12" s="80"/>
      <c r="F12" s="80"/>
      <c r="G12" s="83"/>
      <c r="H12" s="81"/>
    </row>
    <row r="13" spans="2:8" s="38" customFormat="1" ht="15" customHeight="1" x14ac:dyDescent="0.25">
      <c r="B13" s="63">
        <f t="shared" si="0"/>
        <v>2</v>
      </c>
      <c r="C13" s="78"/>
      <c r="D13" s="59" t="str">
        <f>IF(C13="","",VLOOKUP(C13,#REF!,2,FALSE))</f>
        <v/>
      </c>
      <c r="E13" s="80"/>
      <c r="F13" s="82"/>
      <c r="G13" s="83"/>
      <c r="H13" s="84"/>
    </row>
    <row r="14" spans="2:8" s="38" customFormat="1" ht="15" customHeight="1" x14ac:dyDescent="0.25">
      <c r="B14" s="63">
        <f t="shared" si="0"/>
        <v>3</v>
      </c>
      <c r="C14" s="78"/>
      <c r="D14" s="59" t="str">
        <f>IF(C14="","",VLOOKUP(C14,#REF!,2,FALSE))</f>
        <v/>
      </c>
      <c r="E14" s="80"/>
      <c r="F14" s="80"/>
      <c r="G14" s="83"/>
      <c r="H14" s="81"/>
    </row>
    <row r="15" spans="2:8" s="38" customFormat="1" ht="15" customHeight="1" x14ac:dyDescent="0.25">
      <c r="B15" s="63">
        <f t="shared" si="0"/>
        <v>4</v>
      </c>
      <c r="C15" s="78"/>
      <c r="D15" s="59" t="str">
        <f>IF(C15="","",VLOOKUP(C15,#REF!,2,FALSE))</f>
        <v/>
      </c>
      <c r="E15" s="80"/>
      <c r="F15" s="80"/>
      <c r="G15" s="83"/>
      <c r="H15" s="81"/>
    </row>
    <row r="16" spans="2:8" s="38" customFormat="1" ht="15" customHeight="1" x14ac:dyDescent="0.25">
      <c r="B16" s="63">
        <f t="shared" si="0"/>
        <v>5</v>
      </c>
      <c r="C16" s="78"/>
      <c r="D16" s="59" t="str">
        <f>IF(C16="","",VLOOKUP(C16,#REF!,2,FALSE))</f>
        <v/>
      </c>
      <c r="E16" s="80"/>
      <c r="F16" s="80"/>
      <c r="G16" s="83"/>
      <c r="H16" s="81"/>
    </row>
    <row r="17" spans="2:8" s="38" customFormat="1" ht="15" customHeight="1" x14ac:dyDescent="0.25">
      <c r="B17" s="63">
        <f t="shared" si="0"/>
        <v>6</v>
      </c>
      <c r="C17" s="78"/>
      <c r="D17" s="59" t="str">
        <f>IF(C17="","",VLOOKUP(C17,#REF!,2,FALSE))</f>
        <v/>
      </c>
      <c r="E17" s="80"/>
      <c r="F17" s="80"/>
      <c r="G17" s="83"/>
      <c r="H17" s="81"/>
    </row>
    <row r="18" spans="2:8" s="38" customFormat="1" ht="15" customHeight="1" thickBot="1" x14ac:dyDescent="0.3">
      <c r="B18" s="64">
        <f t="shared" si="0"/>
        <v>7</v>
      </c>
      <c r="C18" s="79"/>
      <c r="D18" s="65" t="str">
        <f>IF(C18="","",VLOOKUP(C18,#REF!,2,FALSE))</f>
        <v/>
      </c>
      <c r="E18" s="85"/>
      <c r="F18" s="85"/>
      <c r="G18" s="108"/>
      <c r="H18" s="86"/>
    </row>
    <row r="19" spans="2:8" ht="15" customHeight="1" thickBot="1" x14ac:dyDescent="0.3"/>
    <row r="20" spans="2:8" ht="18" customHeight="1" thickBot="1" x14ac:dyDescent="0.3">
      <c r="B20" s="284" t="s">
        <v>616</v>
      </c>
      <c r="C20" s="285"/>
      <c r="D20" s="285"/>
      <c r="E20" s="285"/>
      <c r="F20" s="285"/>
      <c r="G20" s="285"/>
      <c r="H20" s="286"/>
    </row>
    <row r="21" spans="2:8" s="38" customFormat="1" ht="15" customHeight="1" thickBot="1" x14ac:dyDescent="0.3">
      <c r="B21" s="68" t="s">
        <v>468</v>
      </c>
      <c r="C21" s="62" t="s">
        <v>472</v>
      </c>
      <c r="D21" s="62" t="s">
        <v>140</v>
      </c>
      <c r="E21" s="62" t="s">
        <v>469</v>
      </c>
      <c r="F21" s="62" t="s">
        <v>489</v>
      </c>
      <c r="G21" s="62" t="s">
        <v>470</v>
      </c>
      <c r="H21" s="69" t="s">
        <v>471</v>
      </c>
    </row>
    <row r="22" spans="2:8" s="38" customFormat="1" ht="15" customHeight="1" x14ac:dyDescent="0.25">
      <c r="B22" s="66">
        <f>ROW($A1)</f>
        <v>1</v>
      </c>
      <c r="C22" s="87"/>
      <c r="D22" s="60" t="str">
        <f>IF(C22="","",VLOOKUP(C22,#REF!,2,FALSE))</f>
        <v/>
      </c>
      <c r="E22" s="90"/>
      <c r="F22" s="90"/>
      <c r="G22" s="109"/>
      <c r="H22" s="91"/>
    </row>
    <row r="23" spans="2:8" s="38" customFormat="1" ht="15" customHeight="1" x14ac:dyDescent="0.25">
      <c r="B23" s="67">
        <f>ROW($A3)</f>
        <v>3</v>
      </c>
      <c r="C23" s="88"/>
      <c r="D23" s="61" t="str">
        <f>IF(C23="","",VLOOKUP(C23,#REF!,2,FALSE))</f>
        <v/>
      </c>
      <c r="E23" s="92"/>
      <c r="F23" s="93"/>
      <c r="G23" s="94"/>
      <c r="H23" s="95"/>
    </row>
    <row r="24" spans="2:8" s="38" customFormat="1" ht="15" customHeight="1" x14ac:dyDescent="0.25">
      <c r="B24" s="66">
        <f>ROW($A4)</f>
        <v>4</v>
      </c>
      <c r="C24" s="87"/>
      <c r="D24" s="60" t="str">
        <f>IF(C24="","",VLOOKUP(C24,#REF!,2,FALSE))</f>
        <v/>
      </c>
      <c r="E24" s="90"/>
      <c r="F24" s="90"/>
      <c r="G24" s="109"/>
      <c r="H24" s="91"/>
    </row>
    <row r="25" spans="2:8" s="38" customFormat="1" ht="15" customHeight="1" thickBot="1" x14ac:dyDescent="0.3">
      <c r="B25" s="70">
        <f>ROW($A5)</f>
        <v>5</v>
      </c>
      <c r="C25" s="89"/>
      <c r="D25" s="71" t="str">
        <f>IF(C25="","",VLOOKUP(C25,#REF!,2,FALSE))</f>
        <v/>
      </c>
      <c r="E25" s="96"/>
      <c r="F25" s="96"/>
      <c r="G25" s="110"/>
      <c r="H25" s="97"/>
    </row>
    <row r="26" spans="2:8" ht="15" customHeight="1" thickBot="1" x14ac:dyDescent="0.3"/>
    <row r="27" spans="2:8" ht="18" customHeight="1" thickBot="1" x14ac:dyDescent="0.3">
      <c r="B27" s="302" t="s">
        <v>617</v>
      </c>
      <c r="C27" s="303"/>
      <c r="D27" s="303"/>
      <c r="E27" s="303"/>
      <c r="F27" s="303"/>
      <c r="G27" s="303"/>
      <c r="H27" s="304"/>
    </row>
    <row r="28" spans="2:8" ht="14.45" customHeight="1" x14ac:dyDescent="0.25">
      <c r="B28" s="290"/>
      <c r="C28" s="291"/>
      <c r="D28" s="291"/>
      <c r="E28" s="291"/>
      <c r="F28" s="291"/>
      <c r="G28" s="291"/>
      <c r="H28" s="292"/>
    </row>
    <row r="29" spans="2:8" ht="14.45" customHeight="1" x14ac:dyDescent="0.25">
      <c r="B29" s="293"/>
      <c r="C29" s="294"/>
      <c r="D29" s="294"/>
      <c r="E29" s="294"/>
      <c r="F29" s="294"/>
      <c r="G29" s="294"/>
      <c r="H29" s="295"/>
    </row>
    <row r="30" spans="2:8" ht="14.45" customHeight="1" x14ac:dyDescent="0.25">
      <c r="B30" s="293"/>
      <c r="C30" s="294"/>
      <c r="D30" s="294"/>
      <c r="E30" s="294"/>
      <c r="F30" s="294"/>
      <c r="G30" s="294"/>
      <c r="H30" s="295"/>
    </row>
    <row r="31" spans="2:8" ht="14.45" customHeight="1" x14ac:dyDescent="0.25">
      <c r="B31" s="293"/>
      <c r="C31" s="294"/>
      <c r="D31" s="294"/>
      <c r="E31" s="294"/>
      <c r="F31" s="294"/>
      <c r="G31" s="294"/>
      <c r="H31" s="295"/>
    </row>
    <row r="32" spans="2:8" ht="14.45" customHeight="1" x14ac:dyDescent="0.25">
      <c r="B32" s="293"/>
      <c r="C32" s="294"/>
      <c r="D32" s="294"/>
      <c r="E32" s="294"/>
      <c r="F32" s="294"/>
      <c r="G32" s="294"/>
      <c r="H32" s="295"/>
    </row>
    <row r="33" spans="2:8" ht="14.45" customHeight="1" x14ac:dyDescent="0.25">
      <c r="B33" s="293"/>
      <c r="C33" s="294"/>
      <c r="D33" s="294"/>
      <c r="E33" s="294"/>
      <c r="F33" s="294"/>
      <c r="G33" s="294"/>
      <c r="H33" s="295"/>
    </row>
    <row r="34" spans="2:8" ht="14.45" customHeight="1" x14ac:dyDescent="0.25">
      <c r="B34" s="293"/>
      <c r="C34" s="294"/>
      <c r="D34" s="294"/>
      <c r="E34" s="294"/>
      <c r="F34" s="294"/>
      <c r="G34" s="294"/>
      <c r="H34" s="295"/>
    </row>
    <row r="35" spans="2:8" ht="14.45" customHeight="1" x14ac:dyDescent="0.25">
      <c r="B35" s="293"/>
      <c r="C35" s="294"/>
      <c r="D35" s="294"/>
      <c r="E35" s="294"/>
      <c r="F35" s="294"/>
      <c r="G35" s="294"/>
      <c r="H35" s="295"/>
    </row>
    <row r="36" spans="2:8" ht="14.45" customHeight="1" x14ac:dyDescent="0.25">
      <c r="B36" s="293"/>
      <c r="C36" s="294"/>
      <c r="D36" s="294"/>
      <c r="E36" s="294"/>
      <c r="F36" s="294"/>
      <c r="G36" s="294"/>
      <c r="H36" s="295"/>
    </row>
    <row r="37" spans="2:8" ht="14.45" customHeight="1" x14ac:dyDescent="0.25">
      <c r="B37" s="293"/>
      <c r="C37" s="294"/>
      <c r="D37" s="294"/>
      <c r="E37" s="294"/>
      <c r="F37" s="294"/>
      <c r="G37" s="294"/>
      <c r="H37" s="295"/>
    </row>
    <row r="38" spans="2:8" ht="14.45" customHeight="1" x14ac:dyDescent="0.25">
      <c r="B38" s="293"/>
      <c r="C38" s="294"/>
      <c r="D38" s="294"/>
      <c r="E38" s="294"/>
      <c r="F38" s="294"/>
      <c r="G38" s="294"/>
      <c r="H38" s="295"/>
    </row>
    <row r="39" spans="2:8" ht="14.45" customHeight="1" x14ac:dyDescent="0.25">
      <c r="B39" s="293"/>
      <c r="C39" s="294"/>
      <c r="D39" s="294"/>
      <c r="E39" s="294"/>
      <c r="F39" s="294"/>
      <c r="G39" s="294"/>
      <c r="H39" s="295"/>
    </row>
    <row r="40" spans="2:8" ht="14.45" customHeight="1" x14ac:dyDescent="0.25">
      <c r="B40" s="293"/>
      <c r="C40" s="294"/>
      <c r="D40" s="294"/>
      <c r="E40" s="294"/>
      <c r="F40" s="294"/>
      <c r="G40" s="294"/>
      <c r="H40" s="295"/>
    </row>
    <row r="41" spans="2:8" ht="14.45" customHeight="1" x14ac:dyDescent="0.25">
      <c r="B41" s="293"/>
      <c r="C41" s="294"/>
      <c r="D41" s="294"/>
      <c r="E41" s="294"/>
      <c r="F41" s="294"/>
      <c r="G41" s="294"/>
      <c r="H41" s="295"/>
    </row>
    <row r="42" spans="2:8" ht="14.45" customHeight="1" x14ac:dyDescent="0.25">
      <c r="B42" s="293"/>
      <c r="C42" s="294"/>
      <c r="D42" s="294"/>
      <c r="E42" s="294"/>
      <c r="F42" s="294"/>
      <c r="G42" s="294"/>
      <c r="H42" s="295"/>
    </row>
    <row r="43" spans="2:8" ht="14.45" customHeight="1" x14ac:dyDescent="0.25">
      <c r="B43" s="293"/>
      <c r="C43" s="294"/>
      <c r="D43" s="294"/>
      <c r="E43" s="294"/>
      <c r="F43" s="294"/>
      <c r="G43" s="294"/>
      <c r="H43" s="295"/>
    </row>
    <row r="44" spans="2:8" ht="14.45" customHeight="1" thickBot="1" x14ac:dyDescent="0.3">
      <c r="B44" s="296"/>
      <c r="C44" s="297"/>
      <c r="D44" s="297"/>
      <c r="E44" s="297"/>
      <c r="F44" s="297"/>
      <c r="G44" s="297"/>
      <c r="H44" s="298"/>
    </row>
    <row r="45" spans="2:8" ht="18" customHeight="1" thickBot="1" x14ac:dyDescent="0.3">
      <c r="B45" s="299" t="s">
        <v>622</v>
      </c>
      <c r="C45" s="300"/>
      <c r="D45" s="301"/>
      <c r="E45" s="301"/>
      <c r="F45" s="301"/>
      <c r="G45" s="73" t="s">
        <v>587</v>
      </c>
      <c r="H45" s="98"/>
    </row>
  </sheetData>
  <sheetProtection sheet="1" objects="1" scenarios="1" selectLockedCells="1"/>
  <mergeCells count="12">
    <mergeCell ref="D8:F8"/>
    <mergeCell ref="B10:H10"/>
    <mergeCell ref="B4:H4"/>
    <mergeCell ref="B28:H44"/>
    <mergeCell ref="B45:C45"/>
    <mergeCell ref="D45:F45"/>
    <mergeCell ref="B20:H20"/>
    <mergeCell ref="B27:H27"/>
    <mergeCell ref="B6:D6"/>
    <mergeCell ref="E6:H6"/>
    <mergeCell ref="B7:C7"/>
    <mergeCell ref="B8:C8"/>
  </mergeCells>
  <dataValidations count="2">
    <dataValidation type="list" allowBlank="1" showInputMessage="1" showErrorMessage="1" sqref="C12:C18 C22:C25" xr:uid="{00000000-0002-0000-0100-000000000000}">
      <formula1>#REF!</formula1>
    </dataValidation>
    <dataValidation type="list" allowBlank="1" showInputMessage="1" showErrorMessage="1" sqref="E6 H7 D7 F7" xr:uid="{00000000-0002-0000-0100-000001000000}">
      <formula1>#REF!</formula1>
    </dataValidation>
  </dataValidations>
  <printOptions horizontalCentered="1"/>
  <pageMargins left="0.31496062992125984" right="0.31496062992125984" top="0.35433070866141736" bottom="0.35433070866141736" header="0.31496062992125984" footer="0.31496062992125984"/>
  <pageSetup paperSize="9" orientation="portrait" horizontalDpi="4294967293"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'Données Clubs'!$C$5:$C$68</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7"/>
  <dimension ref="A1:F110"/>
  <sheetViews>
    <sheetView view="pageBreakPreview" zoomScale="120" zoomScaleNormal="100" zoomScaleSheetLayoutView="120" workbookViewId="0">
      <selection activeCell="A8" sqref="A8"/>
    </sheetView>
  </sheetViews>
  <sheetFormatPr baseColWidth="10" defaultRowHeight="15" x14ac:dyDescent="0.25"/>
  <cols>
    <col min="1" max="6" width="14.42578125" customWidth="1"/>
  </cols>
  <sheetData>
    <row r="1" spans="1:6" ht="26.25" x14ac:dyDescent="0.4">
      <c r="A1" s="316" t="s">
        <v>626</v>
      </c>
      <c r="B1" s="316"/>
      <c r="C1" s="316"/>
      <c r="D1" s="316"/>
      <c r="E1" s="316"/>
      <c r="F1" s="316"/>
    </row>
    <row r="2" spans="1:6" ht="13.9" customHeight="1" x14ac:dyDescent="0.4">
      <c r="A2" s="41"/>
      <c r="B2" s="41"/>
      <c r="C2" s="41"/>
      <c r="D2" s="41"/>
      <c r="E2" s="41"/>
      <c r="F2" s="41"/>
    </row>
    <row r="3" spans="1:6" ht="18.75" thickBot="1" x14ac:dyDescent="0.3">
      <c r="A3" s="18" t="s">
        <v>566</v>
      </c>
    </row>
    <row r="4" spans="1:6" x14ac:dyDescent="0.25">
      <c r="A4" s="313" t="s">
        <v>496</v>
      </c>
      <c r="B4" s="8" t="s">
        <v>497</v>
      </c>
      <c r="C4" s="313" t="s">
        <v>499</v>
      </c>
      <c r="D4" s="313" t="s">
        <v>500</v>
      </c>
      <c r="E4" s="5"/>
    </row>
    <row r="5" spans="1:6" ht="15.75" thickBot="1" x14ac:dyDescent="0.3">
      <c r="A5" s="314"/>
      <c r="B5" s="9" t="s">
        <v>498</v>
      </c>
      <c r="C5" s="314"/>
      <c r="D5" s="314"/>
    </row>
    <row r="6" spans="1:6" ht="15.75" thickBot="1" x14ac:dyDescent="0.3">
      <c r="A6" s="11">
        <v>1</v>
      </c>
      <c r="B6" s="12" t="s">
        <v>483</v>
      </c>
      <c r="C6" s="13" t="s">
        <v>528</v>
      </c>
      <c r="D6" s="12" t="s">
        <v>529</v>
      </c>
    </row>
    <row r="7" spans="1:6" ht="15.75" thickBot="1" x14ac:dyDescent="0.3">
      <c r="A7" s="23">
        <v>2</v>
      </c>
      <c r="B7" s="33" t="s">
        <v>501</v>
      </c>
      <c r="C7" s="34" t="s">
        <v>530</v>
      </c>
      <c r="D7" s="33" t="s">
        <v>532</v>
      </c>
    </row>
    <row r="8" spans="1:6" ht="15.75" thickBot="1" x14ac:dyDescent="0.3">
      <c r="A8" s="14">
        <v>3</v>
      </c>
      <c r="B8" s="36" t="s">
        <v>502</v>
      </c>
      <c r="C8" s="16" t="s">
        <v>531</v>
      </c>
      <c r="D8" s="36" t="s">
        <v>503</v>
      </c>
    </row>
    <row r="9" spans="1:6" ht="15.75" thickBot="1" x14ac:dyDescent="0.3">
      <c r="A9" s="317" t="s">
        <v>504</v>
      </c>
      <c r="B9" s="318"/>
      <c r="C9" s="318"/>
      <c r="D9" s="319"/>
    </row>
    <row r="10" spans="1:6" ht="15.75" thickBot="1" x14ac:dyDescent="0.3">
      <c r="A10" s="11">
        <v>4</v>
      </c>
      <c r="B10" s="12" t="s">
        <v>505</v>
      </c>
      <c r="C10" s="13" t="s">
        <v>536</v>
      </c>
      <c r="D10" s="12" t="s">
        <v>529</v>
      </c>
    </row>
    <row r="11" spans="1:6" ht="15.75" thickBot="1" x14ac:dyDescent="0.3">
      <c r="A11" s="23">
        <v>5</v>
      </c>
      <c r="B11" s="33" t="s">
        <v>506</v>
      </c>
      <c r="C11" s="34" t="s">
        <v>533</v>
      </c>
      <c r="D11" s="33" t="s">
        <v>534</v>
      </c>
    </row>
    <row r="12" spans="1:6" ht="15.75" thickBot="1" x14ac:dyDescent="0.3">
      <c r="A12" s="11">
        <v>6</v>
      </c>
      <c r="B12" s="28" t="s">
        <v>507</v>
      </c>
      <c r="C12" s="13" t="s">
        <v>535</v>
      </c>
      <c r="D12" s="28" t="s">
        <v>508</v>
      </c>
    </row>
    <row r="14" spans="1:6" ht="18.75" thickBot="1" x14ac:dyDescent="0.3">
      <c r="A14" s="17" t="s">
        <v>512</v>
      </c>
    </row>
    <row r="15" spans="1:6" x14ac:dyDescent="0.25">
      <c r="A15" s="313" t="s">
        <v>496</v>
      </c>
      <c r="B15" s="8" t="s">
        <v>497</v>
      </c>
      <c r="C15" s="313" t="s">
        <v>499</v>
      </c>
      <c r="D15" s="313" t="s">
        <v>509</v>
      </c>
    </row>
    <row r="16" spans="1:6" ht="15.75" thickBot="1" x14ac:dyDescent="0.3">
      <c r="A16" s="314"/>
      <c r="B16" s="9" t="s">
        <v>498</v>
      </c>
      <c r="C16" s="314"/>
      <c r="D16" s="314"/>
    </row>
    <row r="17" spans="1:4" ht="15.75" thickBot="1" x14ac:dyDescent="0.3">
      <c r="A17" s="11">
        <v>1</v>
      </c>
      <c r="B17" s="12" t="s">
        <v>493</v>
      </c>
      <c r="C17" s="13" t="s">
        <v>528</v>
      </c>
      <c r="D17" s="13" t="s">
        <v>539</v>
      </c>
    </row>
    <row r="18" spans="1:4" ht="15" customHeight="1" thickBot="1" x14ac:dyDescent="0.3">
      <c r="A18" s="23">
        <v>2</v>
      </c>
      <c r="B18" s="33" t="s">
        <v>510</v>
      </c>
      <c r="C18" s="35" t="s">
        <v>537</v>
      </c>
      <c r="D18" s="35" t="s">
        <v>538</v>
      </c>
    </row>
    <row r="19" spans="1:4" ht="15.75" thickBot="1" x14ac:dyDescent="0.3">
      <c r="A19" s="11">
        <v>3</v>
      </c>
      <c r="B19" s="12" t="s">
        <v>505</v>
      </c>
      <c r="C19" s="13" t="s">
        <v>526</v>
      </c>
      <c r="D19" s="13" t="s">
        <v>527</v>
      </c>
    </row>
    <row r="20" spans="1:4" ht="15.75" thickBot="1" x14ac:dyDescent="0.3">
      <c r="A20" s="317" t="s">
        <v>504</v>
      </c>
      <c r="B20" s="318"/>
      <c r="C20" s="318"/>
      <c r="D20" s="319"/>
    </row>
    <row r="21" spans="1:4" ht="15.75" thickBot="1" x14ac:dyDescent="0.3">
      <c r="A21" s="11">
        <v>4</v>
      </c>
      <c r="B21" s="12" t="s">
        <v>511</v>
      </c>
      <c r="C21" s="13" t="s">
        <v>540</v>
      </c>
      <c r="D21" s="13" t="s">
        <v>541</v>
      </c>
    </row>
    <row r="22" spans="1:4" ht="17.25" x14ac:dyDescent="0.25">
      <c r="A22" s="40" t="s">
        <v>557</v>
      </c>
      <c r="B22" s="38"/>
      <c r="C22" s="39"/>
      <c r="D22" s="39"/>
    </row>
    <row r="24" spans="1:4" ht="18" x14ac:dyDescent="0.25">
      <c r="A24" s="17" t="s">
        <v>555</v>
      </c>
    </row>
    <row r="25" spans="1:4" ht="15.75" thickBot="1" x14ac:dyDescent="0.3">
      <c r="A25" s="19" t="s">
        <v>518</v>
      </c>
    </row>
    <row r="26" spans="1:4" x14ac:dyDescent="0.25">
      <c r="A26" s="313" t="s">
        <v>496</v>
      </c>
      <c r="B26" s="8" t="s">
        <v>497</v>
      </c>
      <c r="C26" s="313" t="s">
        <v>499</v>
      </c>
      <c r="D26" s="31" t="s">
        <v>519</v>
      </c>
    </row>
    <row r="27" spans="1:4" ht="15.75" thickBot="1" x14ac:dyDescent="0.3">
      <c r="A27" s="314"/>
      <c r="B27" s="9" t="s">
        <v>498</v>
      </c>
      <c r="C27" s="314"/>
      <c r="D27" s="32" t="s">
        <v>520</v>
      </c>
    </row>
    <row r="28" spans="1:4" ht="15.75" thickBot="1" x14ac:dyDescent="0.3">
      <c r="A28" s="11">
        <v>1</v>
      </c>
      <c r="B28" s="12" t="s">
        <v>493</v>
      </c>
      <c r="C28" s="13" t="s">
        <v>528</v>
      </c>
      <c r="D28" s="13" t="s">
        <v>539</v>
      </c>
    </row>
    <row r="29" spans="1:4" ht="15" customHeight="1" thickBot="1" x14ac:dyDescent="0.3">
      <c r="A29" s="23">
        <v>2</v>
      </c>
      <c r="B29" s="33" t="s">
        <v>510</v>
      </c>
      <c r="C29" s="35" t="s">
        <v>537</v>
      </c>
      <c r="D29" s="35" t="s">
        <v>538</v>
      </c>
    </row>
    <row r="30" spans="1:4" ht="15.75" thickBot="1" x14ac:dyDescent="0.3">
      <c r="A30" s="11" t="s">
        <v>556</v>
      </c>
      <c r="B30" s="12" t="s">
        <v>505</v>
      </c>
      <c r="C30" s="13" t="s">
        <v>526</v>
      </c>
      <c r="D30" s="13" t="s">
        <v>527</v>
      </c>
    </row>
    <row r="31" spans="1:4" ht="15.75" thickBot="1" x14ac:dyDescent="0.3">
      <c r="A31" s="317" t="s">
        <v>504</v>
      </c>
      <c r="B31" s="318"/>
      <c r="C31" s="318"/>
      <c r="D31" s="319"/>
    </row>
    <row r="32" spans="1:4" ht="15.75" thickBot="1" x14ac:dyDescent="0.3">
      <c r="A32" s="11">
        <v>4</v>
      </c>
      <c r="B32" s="12" t="s">
        <v>511</v>
      </c>
      <c r="C32" s="13" t="s">
        <v>540</v>
      </c>
      <c r="D32" s="13" t="s">
        <v>541</v>
      </c>
    </row>
    <row r="33" spans="1:5" ht="17.25" x14ac:dyDescent="0.25">
      <c r="A33" s="40" t="s">
        <v>557</v>
      </c>
      <c r="B33" s="38"/>
      <c r="C33" s="39"/>
      <c r="D33" s="39"/>
    </row>
    <row r="35" spans="1:5" ht="18.75" thickBot="1" x14ac:dyDescent="0.3">
      <c r="A35" s="18" t="s">
        <v>513</v>
      </c>
    </row>
    <row r="36" spans="1:5" x14ac:dyDescent="0.25">
      <c r="A36" s="313" t="s">
        <v>496</v>
      </c>
      <c r="B36" s="8" t="s">
        <v>497</v>
      </c>
      <c r="C36" s="313" t="s">
        <v>499</v>
      </c>
      <c r="D36" s="313" t="s">
        <v>509</v>
      </c>
      <c r="E36" s="313" t="s">
        <v>500</v>
      </c>
    </row>
    <row r="37" spans="1:5" ht="15.75" thickBot="1" x14ac:dyDescent="0.3">
      <c r="A37" s="314"/>
      <c r="B37" s="9" t="s">
        <v>498</v>
      </c>
      <c r="C37" s="314"/>
      <c r="D37" s="314"/>
      <c r="E37" s="314"/>
    </row>
    <row r="38" spans="1:5" ht="15.75" thickBot="1" x14ac:dyDescent="0.3">
      <c r="A38" s="11">
        <v>1</v>
      </c>
      <c r="B38" s="12" t="s">
        <v>493</v>
      </c>
      <c r="C38" s="12" t="s">
        <v>542</v>
      </c>
      <c r="D38" s="12" t="s">
        <v>543</v>
      </c>
      <c r="E38" s="12" t="s">
        <v>529</v>
      </c>
    </row>
    <row r="39" spans="1:5" ht="15.75" thickBot="1" x14ac:dyDescent="0.3">
      <c r="A39" s="11">
        <v>2</v>
      </c>
      <c r="B39" s="12" t="s">
        <v>510</v>
      </c>
      <c r="C39" s="12" t="s">
        <v>544</v>
      </c>
      <c r="D39" s="12" t="s">
        <v>528</v>
      </c>
      <c r="E39" s="12" t="s">
        <v>550</v>
      </c>
    </row>
    <row r="40" spans="1:5" ht="15.75" thickBot="1" x14ac:dyDescent="0.3">
      <c r="A40" s="11">
        <v>3</v>
      </c>
      <c r="B40" s="12" t="s">
        <v>514</v>
      </c>
      <c r="C40" s="13" t="s">
        <v>545</v>
      </c>
      <c r="D40" s="13" t="s">
        <v>539</v>
      </c>
      <c r="E40" s="12" t="s">
        <v>551</v>
      </c>
    </row>
    <row r="41" spans="1:5" ht="15.75" thickBot="1" x14ac:dyDescent="0.3">
      <c r="A41" s="11">
        <v>4</v>
      </c>
      <c r="B41" s="12" t="s">
        <v>515</v>
      </c>
      <c r="C41" s="13" t="s">
        <v>541</v>
      </c>
      <c r="D41" s="12" t="s">
        <v>540</v>
      </c>
      <c r="E41" s="12" t="s">
        <v>552</v>
      </c>
    </row>
    <row r="42" spans="1:5" ht="15.75" thickBot="1" x14ac:dyDescent="0.3">
      <c r="A42" s="11">
        <v>5</v>
      </c>
      <c r="B42" s="12" t="s">
        <v>516</v>
      </c>
      <c r="C42" s="12" t="s">
        <v>546</v>
      </c>
      <c r="D42" s="12" t="s">
        <v>547</v>
      </c>
      <c r="E42" s="12" t="s">
        <v>553</v>
      </c>
    </row>
    <row r="44" spans="1:5" ht="18" x14ac:dyDescent="0.25">
      <c r="A44" s="18" t="s">
        <v>517</v>
      </c>
    </row>
    <row r="45" spans="1:5" ht="15.75" thickBot="1" x14ac:dyDescent="0.3">
      <c r="A45" s="19" t="s">
        <v>518</v>
      </c>
    </row>
    <row r="46" spans="1:5" ht="15.75" thickBot="1" x14ac:dyDescent="0.3">
      <c r="A46" s="315" t="s">
        <v>496</v>
      </c>
      <c r="B46" s="8" t="s">
        <v>497</v>
      </c>
      <c r="C46" s="315" t="s">
        <v>499</v>
      </c>
      <c r="D46" s="31" t="s">
        <v>519</v>
      </c>
      <c r="E46" s="315" t="s">
        <v>500</v>
      </c>
    </row>
    <row r="47" spans="1:5" ht="15.75" thickBot="1" x14ac:dyDescent="0.3">
      <c r="A47" s="315"/>
      <c r="B47" s="9" t="s">
        <v>498</v>
      </c>
      <c r="C47" s="315"/>
      <c r="D47" s="32" t="s">
        <v>520</v>
      </c>
      <c r="E47" s="315"/>
    </row>
    <row r="48" spans="1:5" ht="13.9" customHeight="1" thickBot="1" x14ac:dyDescent="0.3">
      <c r="A48" s="23">
        <v>1</v>
      </c>
      <c r="B48" s="33" t="s">
        <v>493</v>
      </c>
      <c r="C48" s="33" t="s">
        <v>542</v>
      </c>
      <c r="D48" s="33" t="s">
        <v>543</v>
      </c>
      <c r="E48" s="12" t="s">
        <v>529</v>
      </c>
    </row>
    <row r="49" spans="1:5" ht="15.75" thickBot="1" x14ac:dyDescent="0.3">
      <c r="A49" s="23">
        <v>2</v>
      </c>
      <c r="B49" s="33" t="s">
        <v>510</v>
      </c>
      <c r="C49" s="33" t="s">
        <v>544</v>
      </c>
      <c r="D49" s="33" t="s">
        <v>528</v>
      </c>
      <c r="E49" s="12" t="s">
        <v>550</v>
      </c>
    </row>
    <row r="50" spans="1:5" ht="15.75" thickBot="1" x14ac:dyDescent="0.3">
      <c r="A50" s="23">
        <v>3</v>
      </c>
      <c r="B50" s="33" t="s">
        <v>514</v>
      </c>
      <c r="C50" s="37" t="s">
        <v>545</v>
      </c>
      <c r="D50" s="37" t="s">
        <v>539</v>
      </c>
      <c r="E50" s="12" t="s">
        <v>551</v>
      </c>
    </row>
    <row r="51" spans="1:5" ht="15.75" thickBot="1" x14ac:dyDescent="0.3">
      <c r="A51" s="23">
        <v>4</v>
      </c>
      <c r="B51" s="33" t="s">
        <v>515</v>
      </c>
      <c r="C51" s="37" t="s">
        <v>541</v>
      </c>
      <c r="D51" s="33" t="s">
        <v>540</v>
      </c>
      <c r="E51" s="12" t="s">
        <v>552</v>
      </c>
    </row>
    <row r="52" spans="1:5" ht="15.75" thickBot="1" x14ac:dyDescent="0.3">
      <c r="A52" s="23">
        <v>5</v>
      </c>
      <c r="B52" s="33" t="s">
        <v>516</v>
      </c>
      <c r="C52" s="33" t="s">
        <v>546</v>
      </c>
      <c r="D52" s="33" t="s">
        <v>547</v>
      </c>
      <c r="E52" s="12" t="s">
        <v>553</v>
      </c>
    </row>
    <row r="54" spans="1:5" ht="18.75" thickBot="1" x14ac:dyDescent="0.3">
      <c r="A54" s="18" t="s">
        <v>609</v>
      </c>
    </row>
    <row r="55" spans="1:5" ht="15.75" thickBot="1" x14ac:dyDescent="0.3">
      <c r="A55" s="313" t="s">
        <v>496</v>
      </c>
      <c r="B55" s="8" t="s">
        <v>497</v>
      </c>
      <c r="C55" s="313" t="s">
        <v>499</v>
      </c>
      <c r="D55" s="313" t="s">
        <v>509</v>
      </c>
      <c r="E55" s="315" t="s">
        <v>525</v>
      </c>
    </row>
    <row r="56" spans="1:5" ht="15.75" thickBot="1" x14ac:dyDescent="0.3">
      <c r="A56" s="314"/>
      <c r="B56" s="9" t="s">
        <v>498</v>
      </c>
      <c r="C56" s="314"/>
      <c r="D56" s="314"/>
      <c r="E56" s="315"/>
    </row>
    <row r="57" spans="1:5" ht="15.75" thickBot="1" x14ac:dyDescent="0.3">
      <c r="A57" s="11">
        <v>1</v>
      </c>
      <c r="B57" s="12" t="s">
        <v>493</v>
      </c>
      <c r="C57" s="12" t="s">
        <v>544</v>
      </c>
      <c r="D57" s="25" t="s">
        <v>554</v>
      </c>
      <c r="E57" s="12" t="s">
        <v>528</v>
      </c>
    </row>
    <row r="58" spans="1:5" ht="15.75" thickBot="1" x14ac:dyDescent="0.3">
      <c r="A58" s="11">
        <v>2</v>
      </c>
      <c r="B58" s="12" t="s">
        <v>510</v>
      </c>
      <c r="C58" s="13" t="s">
        <v>548</v>
      </c>
      <c r="D58" s="25" t="s">
        <v>545</v>
      </c>
      <c r="E58" s="13" t="s">
        <v>539</v>
      </c>
    </row>
    <row r="59" spans="1:5" ht="15.75" thickBot="1" x14ac:dyDescent="0.3">
      <c r="A59" s="11">
        <v>3</v>
      </c>
      <c r="B59" s="12" t="s">
        <v>505</v>
      </c>
      <c r="C59" s="12" t="s">
        <v>541</v>
      </c>
      <c r="D59" s="25" t="s">
        <v>540</v>
      </c>
      <c r="E59" s="12" t="s">
        <v>564</v>
      </c>
    </row>
    <row r="60" spans="1:5" ht="15.75" thickBot="1" x14ac:dyDescent="0.3">
      <c r="A60" s="11">
        <v>4</v>
      </c>
      <c r="B60" s="12" t="s">
        <v>506</v>
      </c>
      <c r="C60" s="12" t="s">
        <v>549</v>
      </c>
      <c r="D60" s="25" t="s">
        <v>546</v>
      </c>
      <c r="E60" s="12" t="s">
        <v>547</v>
      </c>
    </row>
    <row r="62" spans="1:5" ht="18" x14ac:dyDescent="0.25">
      <c r="A62" s="18" t="s">
        <v>641</v>
      </c>
    </row>
    <row r="63" spans="1:5" ht="15.75" thickBot="1" x14ac:dyDescent="0.3">
      <c r="A63" s="19" t="s">
        <v>518</v>
      </c>
    </row>
    <row r="64" spans="1:5" ht="15.75" thickBot="1" x14ac:dyDescent="0.3">
      <c r="A64" s="313" t="s">
        <v>496</v>
      </c>
      <c r="B64" s="8" t="s">
        <v>497</v>
      </c>
      <c r="C64" s="313" t="s">
        <v>499</v>
      </c>
      <c r="D64" s="315" t="s">
        <v>509</v>
      </c>
      <c r="E64" s="10" t="s">
        <v>525</v>
      </c>
    </row>
    <row r="65" spans="1:5" ht="15.75" thickBot="1" x14ac:dyDescent="0.3">
      <c r="A65" s="314"/>
      <c r="B65" s="9" t="s">
        <v>498</v>
      </c>
      <c r="C65" s="314"/>
      <c r="D65" s="315"/>
      <c r="E65" s="20" t="s">
        <v>523</v>
      </c>
    </row>
    <row r="66" spans="1:5" ht="15.75" thickBot="1" x14ac:dyDescent="0.3">
      <c r="A66" s="11">
        <v>1</v>
      </c>
      <c r="B66" s="12" t="s">
        <v>493</v>
      </c>
      <c r="C66" s="12" t="s">
        <v>544</v>
      </c>
      <c r="D66" s="25" t="s">
        <v>554</v>
      </c>
      <c r="E66" s="12" t="s">
        <v>528</v>
      </c>
    </row>
    <row r="67" spans="1:5" ht="15.75" thickBot="1" x14ac:dyDescent="0.3">
      <c r="A67" s="11">
        <v>2</v>
      </c>
      <c r="B67" s="12" t="s">
        <v>510</v>
      </c>
      <c r="C67" s="13" t="s">
        <v>548</v>
      </c>
      <c r="D67" s="25" t="s">
        <v>545</v>
      </c>
      <c r="E67" s="13" t="s">
        <v>539</v>
      </c>
    </row>
    <row r="68" spans="1:5" ht="15.75" thickBot="1" x14ac:dyDescent="0.3">
      <c r="A68" s="11">
        <v>3</v>
      </c>
      <c r="B68" s="12" t="s">
        <v>505</v>
      </c>
      <c r="C68" s="12" t="s">
        <v>541</v>
      </c>
      <c r="D68" s="25" t="s">
        <v>540</v>
      </c>
      <c r="E68" s="12" t="s">
        <v>564</v>
      </c>
    </row>
    <row r="69" spans="1:5" ht="15.75" thickBot="1" x14ac:dyDescent="0.3">
      <c r="A69" s="11">
        <v>4</v>
      </c>
      <c r="B69" s="12" t="s">
        <v>506</v>
      </c>
      <c r="C69" s="12" t="s">
        <v>549</v>
      </c>
      <c r="D69" s="25" t="s">
        <v>546</v>
      </c>
      <c r="E69" s="12" t="s">
        <v>547</v>
      </c>
    </row>
    <row r="72" spans="1:5" ht="18.75" thickBot="1" x14ac:dyDescent="0.3">
      <c r="A72" s="18" t="s">
        <v>521</v>
      </c>
    </row>
    <row r="73" spans="1:5" x14ac:dyDescent="0.25">
      <c r="A73" s="313" t="s">
        <v>496</v>
      </c>
      <c r="B73" s="8" t="s">
        <v>497</v>
      </c>
      <c r="C73" s="313" t="s">
        <v>499</v>
      </c>
      <c r="D73" s="313" t="s">
        <v>509</v>
      </c>
      <c r="E73" s="313" t="s">
        <v>500</v>
      </c>
    </row>
    <row r="74" spans="1:5" ht="15.75" thickBot="1" x14ac:dyDescent="0.3">
      <c r="A74" s="314"/>
      <c r="B74" s="9" t="s">
        <v>498</v>
      </c>
      <c r="C74" s="314"/>
      <c r="D74" s="314"/>
      <c r="E74" s="314"/>
    </row>
    <row r="75" spans="1:5" ht="15.75" thickBot="1" x14ac:dyDescent="0.3">
      <c r="A75" s="11">
        <v>1</v>
      </c>
      <c r="B75" s="12" t="s">
        <v>483</v>
      </c>
      <c r="C75" s="42" t="s">
        <v>544</v>
      </c>
      <c r="D75" s="42" t="s">
        <v>528</v>
      </c>
      <c r="E75" s="25" t="s">
        <v>554</v>
      </c>
    </row>
    <row r="76" spans="1:5" ht="15.75" thickBot="1" x14ac:dyDescent="0.3">
      <c r="A76" s="11">
        <v>2</v>
      </c>
      <c r="B76" s="12" t="s">
        <v>501</v>
      </c>
      <c r="C76" s="13" t="s">
        <v>545</v>
      </c>
      <c r="D76" s="43" t="s">
        <v>554</v>
      </c>
      <c r="E76" s="25" t="s">
        <v>546</v>
      </c>
    </row>
    <row r="77" spans="1:5" ht="15.75" thickBot="1" x14ac:dyDescent="0.3">
      <c r="A77" s="11">
        <v>3</v>
      </c>
      <c r="B77" s="12" t="s">
        <v>502</v>
      </c>
      <c r="C77" s="12" t="s">
        <v>548</v>
      </c>
      <c r="D77" s="12" t="s">
        <v>539</v>
      </c>
      <c r="E77" s="25" t="s">
        <v>545</v>
      </c>
    </row>
    <row r="78" spans="1:5" ht="15.75" thickBot="1" x14ac:dyDescent="0.3">
      <c r="A78" s="14">
        <v>4</v>
      </c>
      <c r="B78" s="15" t="s">
        <v>505</v>
      </c>
      <c r="C78" s="42" t="s">
        <v>540</v>
      </c>
      <c r="D78" s="44" t="s">
        <v>564</v>
      </c>
      <c r="E78" s="26" t="s">
        <v>541</v>
      </c>
    </row>
    <row r="79" spans="1:5" ht="15.75" thickBot="1" x14ac:dyDescent="0.3">
      <c r="A79" s="23">
        <v>5</v>
      </c>
      <c r="B79" s="24" t="s">
        <v>506</v>
      </c>
      <c r="C79" s="45" t="s">
        <v>541</v>
      </c>
      <c r="D79" s="24" t="s">
        <v>549</v>
      </c>
      <c r="E79" s="27" t="s">
        <v>544</v>
      </c>
    </row>
    <row r="80" spans="1:5" ht="15.75" thickBot="1" x14ac:dyDescent="0.3">
      <c r="A80" s="11">
        <v>6</v>
      </c>
      <c r="B80" s="12" t="s">
        <v>507</v>
      </c>
      <c r="C80" s="12" t="s">
        <v>547</v>
      </c>
      <c r="D80" s="12" t="s">
        <v>546</v>
      </c>
      <c r="E80" s="25" t="s">
        <v>549</v>
      </c>
    </row>
    <row r="82" spans="1:6" ht="18" x14ac:dyDescent="0.25">
      <c r="A82" s="18" t="s">
        <v>522</v>
      </c>
    </row>
    <row r="83" spans="1:6" ht="15.75" thickBot="1" x14ac:dyDescent="0.3">
      <c r="A83" s="19" t="s">
        <v>518</v>
      </c>
    </row>
    <row r="84" spans="1:6" x14ac:dyDescent="0.25">
      <c r="A84" s="313" t="s">
        <v>496</v>
      </c>
      <c r="B84" s="8" t="s">
        <v>497</v>
      </c>
      <c r="C84" s="313" t="s">
        <v>499</v>
      </c>
      <c r="D84" s="10" t="s">
        <v>509</v>
      </c>
      <c r="E84" s="313" t="s">
        <v>500</v>
      </c>
    </row>
    <row r="85" spans="1:6" ht="15.75" thickBot="1" x14ac:dyDescent="0.3">
      <c r="A85" s="314"/>
      <c r="B85" s="9" t="s">
        <v>498</v>
      </c>
      <c r="C85" s="314"/>
      <c r="D85" s="20" t="s">
        <v>523</v>
      </c>
      <c r="E85" s="314"/>
    </row>
    <row r="86" spans="1:6" ht="15.75" thickBot="1" x14ac:dyDescent="0.3">
      <c r="A86" s="11">
        <v>1</v>
      </c>
      <c r="B86" s="12" t="s">
        <v>483</v>
      </c>
      <c r="C86" s="12" t="s">
        <v>544</v>
      </c>
      <c r="D86" s="12" t="s">
        <v>528</v>
      </c>
      <c r="E86" s="25" t="s">
        <v>554</v>
      </c>
    </row>
    <row r="87" spans="1:6" ht="15.75" thickBot="1" x14ac:dyDescent="0.3">
      <c r="A87" s="11">
        <v>2</v>
      </c>
      <c r="B87" s="12" t="s">
        <v>501</v>
      </c>
      <c r="C87" s="13" t="s">
        <v>545</v>
      </c>
      <c r="D87" s="13" t="s">
        <v>554</v>
      </c>
      <c r="E87" s="25" t="s">
        <v>546</v>
      </c>
    </row>
    <row r="88" spans="1:6" ht="15.75" thickBot="1" x14ac:dyDescent="0.3">
      <c r="A88" s="11">
        <v>3</v>
      </c>
      <c r="B88" s="12" t="s">
        <v>502</v>
      </c>
      <c r="C88" s="12" t="s">
        <v>548</v>
      </c>
      <c r="D88" s="12" t="s">
        <v>539</v>
      </c>
      <c r="E88" s="25" t="s">
        <v>545</v>
      </c>
    </row>
    <row r="89" spans="1:6" ht="15.75" thickBot="1" x14ac:dyDescent="0.3">
      <c r="A89" s="14">
        <v>4</v>
      </c>
      <c r="B89" s="15" t="s">
        <v>505</v>
      </c>
      <c r="C89" s="12" t="s">
        <v>540</v>
      </c>
      <c r="D89" s="15" t="s">
        <v>564</v>
      </c>
      <c r="E89" s="26" t="s">
        <v>541</v>
      </c>
    </row>
    <row r="90" spans="1:6" ht="15.75" thickBot="1" x14ac:dyDescent="0.3">
      <c r="A90" s="21">
        <v>5</v>
      </c>
      <c r="B90" s="22" t="s">
        <v>506</v>
      </c>
      <c r="C90" s="24" t="s">
        <v>541</v>
      </c>
      <c r="D90" s="24" t="s">
        <v>549</v>
      </c>
      <c r="E90" s="27" t="s">
        <v>544</v>
      </c>
    </row>
    <row r="91" spans="1:6" ht="15.75" thickBot="1" x14ac:dyDescent="0.3">
      <c r="A91" s="23">
        <v>6</v>
      </c>
      <c r="B91" s="24" t="s">
        <v>507</v>
      </c>
      <c r="C91" s="12" t="s">
        <v>547</v>
      </c>
      <c r="D91" s="12" t="s">
        <v>546</v>
      </c>
      <c r="E91" s="25" t="s">
        <v>549</v>
      </c>
    </row>
    <row r="93" spans="1:6" ht="18.75" thickBot="1" x14ac:dyDescent="0.3">
      <c r="A93" s="18" t="s">
        <v>524</v>
      </c>
    </row>
    <row r="94" spans="1:6" x14ac:dyDescent="0.25">
      <c r="A94" s="313" t="s">
        <v>496</v>
      </c>
      <c r="B94" s="8" t="s">
        <v>497</v>
      </c>
      <c r="C94" s="313" t="s">
        <v>499</v>
      </c>
      <c r="D94" s="313" t="s">
        <v>509</v>
      </c>
      <c r="E94" s="313" t="s">
        <v>525</v>
      </c>
      <c r="F94" s="313" t="s">
        <v>500</v>
      </c>
    </row>
    <row r="95" spans="1:6" ht="15.75" thickBot="1" x14ac:dyDescent="0.3">
      <c r="A95" s="314"/>
      <c r="B95" s="9" t="s">
        <v>498</v>
      </c>
      <c r="C95" s="314"/>
      <c r="D95" s="314"/>
      <c r="E95" s="314"/>
      <c r="F95" s="314"/>
    </row>
    <row r="96" spans="1:6" ht="15.75" thickBot="1" x14ac:dyDescent="0.3">
      <c r="A96" s="11">
        <v>1</v>
      </c>
      <c r="B96" s="12" t="s">
        <v>493</v>
      </c>
      <c r="C96" s="13" t="s">
        <v>560</v>
      </c>
      <c r="D96" s="24" t="s">
        <v>549</v>
      </c>
      <c r="E96" s="12" t="s">
        <v>547</v>
      </c>
      <c r="F96" s="28" t="s">
        <v>529</v>
      </c>
    </row>
    <row r="97" spans="1:6" ht="15.75" thickBot="1" x14ac:dyDescent="0.3">
      <c r="A97" s="11">
        <v>2</v>
      </c>
      <c r="B97" s="12" t="s">
        <v>510</v>
      </c>
      <c r="C97" s="25" t="s">
        <v>554</v>
      </c>
      <c r="D97" s="13" t="s">
        <v>545</v>
      </c>
      <c r="E97" s="29" t="s">
        <v>558</v>
      </c>
      <c r="F97" s="28" t="s">
        <v>551</v>
      </c>
    </row>
    <row r="98" spans="1:6" ht="15.75" thickBot="1" x14ac:dyDescent="0.3">
      <c r="A98" s="14">
        <v>3</v>
      </c>
      <c r="B98" s="15" t="s">
        <v>514</v>
      </c>
      <c r="C98" s="12" t="s">
        <v>539</v>
      </c>
      <c r="D98" s="15" t="s">
        <v>559</v>
      </c>
      <c r="E98" s="12" t="s">
        <v>528</v>
      </c>
      <c r="F98" s="28" t="s">
        <v>552</v>
      </c>
    </row>
    <row r="99" spans="1:6" ht="15.75" thickBot="1" x14ac:dyDescent="0.3">
      <c r="A99" s="21">
        <v>4</v>
      </c>
      <c r="B99" s="22" t="s">
        <v>515</v>
      </c>
      <c r="C99" s="12" t="s">
        <v>540</v>
      </c>
      <c r="D99" s="24" t="s">
        <v>541</v>
      </c>
      <c r="E99" s="15" t="s">
        <v>564</v>
      </c>
      <c r="F99" s="28" t="s">
        <v>562</v>
      </c>
    </row>
    <row r="100" spans="1:6" ht="15.75" thickBot="1" x14ac:dyDescent="0.3">
      <c r="A100" s="23">
        <v>5</v>
      </c>
      <c r="B100" s="24" t="s">
        <v>516</v>
      </c>
      <c r="C100" s="24" t="s">
        <v>561</v>
      </c>
      <c r="D100" s="12" t="s">
        <v>546</v>
      </c>
      <c r="E100" s="30"/>
      <c r="F100" s="25" t="s">
        <v>563</v>
      </c>
    </row>
    <row r="102" spans="1:6" ht="18" x14ac:dyDescent="0.25">
      <c r="A102" s="18" t="s">
        <v>565</v>
      </c>
    </row>
    <row r="103" spans="1:6" ht="15.75" thickBot="1" x14ac:dyDescent="0.3">
      <c r="A103" s="19" t="s">
        <v>518</v>
      </c>
    </row>
    <row r="104" spans="1:6" x14ac:dyDescent="0.25">
      <c r="A104" s="313" t="s">
        <v>496</v>
      </c>
      <c r="B104" s="8" t="s">
        <v>497</v>
      </c>
      <c r="C104" s="313" t="s">
        <v>499</v>
      </c>
      <c r="D104" s="313" t="s">
        <v>509</v>
      </c>
      <c r="E104" s="10" t="s">
        <v>525</v>
      </c>
      <c r="F104" s="313" t="s">
        <v>500</v>
      </c>
    </row>
    <row r="105" spans="1:6" ht="15.75" thickBot="1" x14ac:dyDescent="0.3">
      <c r="A105" s="314"/>
      <c r="B105" s="9" t="s">
        <v>498</v>
      </c>
      <c r="C105" s="314"/>
      <c r="D105" s="314"/>
      <c r="E105" s="20" t="s">
        <v>523</v>
      </c>
      <c r="F105" s="314"/>
    </row>
    <row r="106" spans="1:6" ht="15.75" thickBot="1" x14ac:dyDescent="0.3">
      <c r="A106" s="11">
        <v>1</v>
      </c>
      <c r="B106" s="12" t="s">
        <v>493</v>
      </c>
      <c r="C106" s="13" t="s">
        <v>560</v>
      </c>
      <c r="D106" s="24" t="s">
        <v>549</v>
      </c>
      <c r="E106" s="12" t="s">
        <v>547</v>
      </c>
      <c r="F106" s="28" t="s">
        <v>529</v>
      </c>
    </row>
    <row r="107" spans="1:6" ht="15.75" thickBot="1" x14ac:dyDescent="0.3">
      <c r="A107" s="11">
        <v>2</v>
      </c>
      <c r="B107" s="12" t="s">
        <v>510</v>
      </c>
      <c r="C107" s="25" t="s">
        <v>554</v>
      </c>
      <c r="D107" s="13" t="s">
        <v>545</v>
      </c>
      <c r="E107" s="29" t="s">
        <v>558</v>
      </c>
      <c r="F107" s="28" t="s">
        <v>551</v>
      </c>
    </row>
    <row r="108" spans="1:6" ht="15.75" thickBot="1" x14ac:dyDescent="0.3">
      <c r="A108" s="14">
        <v>3</v>
      </c>
      <c r="B108" s="15" t="s">
        <v>514</v>
      </c>
      <c r="C108" s="12" t="s">
        <v>539</v>
      </c>
      <c r="D108" s="15" t="s">
        <v>559</v>
      </c>
      <c r="E108" s="12" t="s">
        <v>528</v>
      </c>
      <c r="F108" s="28" t="s">
        <v>552</v>
      </c>
    </row>
    <row r="109" spans="1:6" ht="15.75" thickBot="1" x14ac:dyDescent="0.3">
      <c r="A109" s="21">
        <v>4</v>
      </c>
      <c r="B109" s="22" t="s">
        <v>515</v>
      </c>
      <c r="C109" s="12" t="s">
        <v>540</v>
      </c>
      <c r="D109" s="24" t="s">
        <v>541</v>
      </c>
      <c r="E109" s="15" t="s">
        <v>564</v>
      </c>
      <c r="F109" s="28" t="s">
        <v>562</v>
      </c>
    </row>
    <row r="110" spans="1:6" ht="15.75" thickBot="1" x14ac:dyDescent="0.3">
      <c r="A110" s="23">
        <v>5</v>
      </c>
      <c r="B110" s="24" t="s">
        <v>516</v>
      </c>
      <c r="C110" s="24" t="s">
        <v>561</v>
      </c>
      <c r="D110" s="12" t="s">
        <v>546</v>
      </c>
      <c r="E110" s="30"/>
      <c r="F110" s="25" t="s">
        <v>563</v>
      </c>
    </row>
  </sheetData>
  <sheetProtection selectLockedCells="1" selectUnlockedCells="1"/>
  <mergeCells count="42">
    <mergeCell ref="E36:E37"/>
    <mergeCell ref="A46:A47"/>
    <mergeCell ref="A31:D31"/>
    <mergeCell ref="A15:A16"/>
    <mergeCell ref="C15:C16"/>
    <mergeCell ref="D15:D16"/>
    <mergeCell ref="A20:D20"/>
    <mergeCell ref="E46:E47"/>
    <mergeCell ref="D36:D37"/>
    <mergeCell ref="A36:A37"/>
    <mergeCell ref="C36:C37"/>
    <mergeCell ref="C46:C47"/>
    <mergeCell ref="A1:F1"/>
    <mergeCell ref="A26:A27"/>
    <mergeCell ref="C26:C27"/>
    <mergeCell ref="A9:D9"/>
    <mergeCell ref="A4:A5"/>
    <mergeCell ref="C4:C5"/>
    <mergeCell ref="D4:D5"/>
    <mergeCell ref="A73:A74"/>
    <mergeCell ref="C73:C74"/>
    <mergeCell ref="D73:D74"/>
    <mergeCell ref="E73:E74"/>
    <mergeCell ref="E55:E56"/>
    <mergeCell ref="A64:A65"/>
    <mergeCell ref="C64:C65"/>
    <mergeCell ref="D64:D65"/>
    <mergeCell ref="D55:D56"/>
    <mergeCell ref="A55:A56"/>
    <mergeCell ref="C55:C56"/>
    <mergeCell ref="F104:F105"/>
    <mergeCell ref="A84:A85"/>
    <mergeCell ref="C84:C85"/>
    <mergeCell ref="E84:E85"/>
    <mergeCell ref="A94:A95"/>
    <mergeCell ref="C94:C95"/>
    <mergeCell ref="D94:D95"/>
    <mergeCell ref="E94:E95"/>
    <mergeCell ref="A104:A105"/>
    <mergeCell ref="C104:C105"/>
    <mergeCell ref="D104:D105"/>
    <mergeCell ref="F94:F95"/>
  </mergeCells>
  <printOptions horizontalCentered="1"/>
  <pageMargins left="0.31496062992125984" right="0.31496062992125984" top="0.15748031496062992" bottom="0.15748031496062992" header="0.11811023622047245" footer="0.11811023622047245"/>
  <pageSetup paperSize="9" scale="97" orientation="portrait" r:id="rId1"/>
  <rowBreaks count="2" manualBreakCount="2">
    <brk id="34" max="5" man="1"/>
    <brk id="8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8">
    <tabColor theme="8" tint="0.59999389629810485"/>
  </sheetPr>
  <dimension ref="B2:N111"/>
  <sheetViews>
    <sheetView showGridLines="0" view="pageBreakPreview" zoomScaleNormal="100" zoomScaleSheetLayoutView="100" workbookViewId="0">
      <selection activeCell="L13" sqref="L13"/>
    </sheetView>
  </sheetViews>
  <sheetFormatPr baseColWidth="10" defaultColWidth="11.5703125" defaultRowHeight="15.75" x14ac:dyDescent="0.25"/>
  <cols>
    <col min="1" max="1" width="2.85546875" style="111" customWidth="1"/>
    <col min="2" max="2" width="11.5703125" style="111"/>
    <col min="3" max="6" width="8" style="111" customWidth="1"/>
    <col min="7" max="11" width="6.85546875" style="111" customWidth="1"/>
    <col min="12" max="12" width="19.140625" style="111" customWidth="1"/>
    <col min="13" max="16384" width="11.5703125" style="111"/>
  </cols>
  <sheetData>
    <row r="2" spans="2:14" ht="23.25" x14ac:dyDescent="0.25">
      <c r="B2" s="320" t="s">
        <v>580</v>
      </c>
      <c r="C2" s="320"/>
      <c r="D2" s="320"/>
      <c r="E2" s="320"/>
      <c r="F2" s="320"/>
      <c r="G2" s="320"/>
      <c r="H2" s="320"/>
      <c r="I2" s="320"/>
      <c r="J2" s="320"/>
      <c r="K2" s="320"/>
      <c r="L2" s="320"/>
    </row>
    <row r="3" spans="2:14" ht="16.5" thickBot="1" x14ac:dyDescent="0.3"/>
    <row r="4" spans="2:14" s="112" customFormat="1" ht="21.75" thickBot="1" x14ac:dyDescent="0.3">
      <c r="B4" s="331"/>
      <c r="C4" s="332"/>
      <c r="D4" s="332"/>
      <c r="E4" s="332"/>
      <c r="F4" s="332"/>
      <c r="G4" s="332"/>
      <c r="H4" s="328" t="str">
        <f>IF(B4="","",VLOOKUP(B4,#REF!,2,FALSE))</f>
        <v/>
      </c>
      <c r="I4" s="329"/>
      <c r="J4" s="329"/>
      <c r="K4" s="329"/>
      <c r="L4" s="330"/>
    </row>
    <row r="5" spans="2:14" ht="18" customHeight="1" thickBot="1" x14ac:dyDescent="0.3">
      <c r="B5" s="113" t="s">
        <v>465</v>
      </c>
      <c r="C5" s="326"/>
      <c r="D5" s="327"/>
      <c r="E5" s="113" t="s">
        <v>581</v>
      </c>
      <c r="F5" s="114"/>
      <c r="G5" s="113" t="s">
        <v>487</v>
      </c>
      <c r="H5" s="324"/>
      <c r="I5" s="325"/>
      <c r="J5" s="339" t="s">
        <v>488</v>
      </c>
      <c r="K5" s="340"/>
      <c r="L5" s="114"/>
    </row>
    <row r="6" spans="2:14" ht="18" customHeight="1" thickBot="1" x14ac:dyDescent="0.3">
      <c r="B6" s="339" t="s">
        <v>612</v>
      </c>
      <c r="C6" s="340"/>
      <c r="D6" s="340"/>
      <c r="E6" s="340"/>
      <c r="F6" s="340"/>
      <c r="G6" s="340"/>
      <c r="H6" s="341" t="s">
        <v>882</v>
      </c>
      <c r="I6" s="341"/>
      <c r="J6" s="341"/>
      <c r="K6" s="341"/>
      <c r="L6" s="342"/>
    </row>
    <row r="7" spans="2:14" ht="18" customHeight="1" x14ac:dyDescent="0.25"/>
    <row r="8" spans="2:14" ht="18" customHeight="1" x14ac:dyDescent="0.25">
      <c r="B8" s="115" t="s">
        <v>582</v>
      </c>
      <c r="C8" s="321"/>
      <c r="D8" s="322"/>
      <c r="E8" s="322"/>
      <c r="F8" s="323"/>
      <c r="G8" s="333" t="s">
        <v>583</v>
      </c>
      <c r="H8" s="334"/>
      <c r="I8" s="335"/>
      <c r="J8" s="321"/>
      <c r="K8" s="322"/>
      <c r="L8" s="323"/>
    </row>
    <row r="9" spans="2:14" ht="18" customHeight="1" x14ac:dyDescent="0.25"/>
    <row r="10" spans="2:14" ht="18" customHeight="1" x14ac:dyDescent="0.25">
      <c r="B10" s="115" t="s">
        <v>568</v>
      </c>
      <c r="C10" s="321"/>
      <c r="D10" s="322"/>
      <c r="E10" s="322"/>
      <c r="F10" s="323"/>
      <c r="G10" s="333" t="s">
        <v>569</v>
      </c>
      <c r="H10" s="334"/>
      <c r="I10" s="335"/>
      <c r="J10" s="321"/>
      <c r="K10" s="322"/>
      <c r="L10" s="323"/>
    </row>
    <row r="11" spans="2:14" ht="18" customHeight="1" x14ac:dyDescent="0.25">
      <c r="B11" s="115" t="s">
        <v>610</v>
      </c>
      <c r="C11" s="334" t="s">
        <v>472</v>
      </c>
      <c r="D11" s="334"/>
      <c r="E11" s="334"/>
      <c r="F11" s="335"/>
      <c r="G11" s="115" t="s">
        <v>578</v>
      </c>
      <c r="H11" s="115" t="s">
        <v>577</v>
      </c>
      <c r="I11" s="115" t="s">
        <v>470</v>
      </c>
      <c r="J11" s="115" t="s">
        <v>576</v>
      </c>
      <c r="K11" s="115" t="s">
        <v>489</v>
      </c>
      <c r="L11" s="115" t="s">
        <v>579</v>
      </c>
    </row>
    <row r="12" spans="2:14" ht="18" customHeight="1" x14ac:dyDescent="0.25">
      <c r="B12" s="116"/>
      <c r="C12" s="336"/>
      <c r="D12" s="337"/>
      <c r="E12" s="337"/>
      <c r="F12" s="338"/>
      <c r="G12" s="116"/>
      <c r="H12" s="116"/>
      <c r="I12" s="117" t="str">
        <f>IF(G12="","",G12/H12)</f>
        <v/>
      </c>
      <c r="J12" s="118"/>
      <c r="K12" s="119" t="str">
        <f>IF(G12="","",IF(G12&gt;G13,2,IF(G12&lt;G13,0,1)))</f>
        <v/>
      </c>
      <c r="L12" s="116"/>
      <c r="N12" s="112"/>
    </row>
    <row r="13" spans="2:14" ht="18" customHeight="1" x14ac:dyDescent="0.25">
      <c r="B13" s="116"/>
      <c r="C13" s="336"/>
      <c r="D13" s="337"/>
      <c r="E13" s="337"/>
      <c r="F13" s="338"/>
      <c r="G13" s="116"/>
      <c r="H13" s="116"/>
      <c r="I13" s="117" t="str">
        <f>IF(G13="","",G13/H13)</f>
        <v/>
      </c>
      <c r="J13" s="118"/>
      <c r="K13" s="119" t="str">
        <f>IF(G13="","",IF(G13&gt;G12,2,IF(G13&lt;G12,0,1)))</f>
        <v/>
      </c>
      <c r="L13" s="116"/>
    </row>
    <row r="14" spans="2:14" ht="18" customHeight="1" x14ac:dyDescent="0.25"/>
    <row r="15" spans="2:14" ht="18" customHeight="1" x14ac:dyDescent="0.25">
      <c r="B15" s="115" t="s">
        <v>582</v>
      </c>
      <c r="C15" s="321"/>
      <c r="D15" s="322"/>
      <c r="E15" s="322"/>
      <c r="F15" s="323"/>
      <c r="G15" s="333" t="s">
        <v>583</v>
      </c>
      <c r="H15" s="334"/>
      <c r="I15" s="335"/>
      <c r="J15" s="321"/>
      <c r="K15" s="322"/>
      <c r="L15" s="323"/>
    </row>
    <row r="16" spans="2:14" ht="18" customHeight="1" x14ac:dyDescent="0.25"/>
    <row r="17" spans="2:12" ht="18" customHeight="1" x14ac:dyDescent="0.25">
      <c r="B17" s="115" t="s">
        <v>568</v>
      </c>
      <c r="C17" s="321"/>
      <c r="D17" s="322"/>
      <c r="E17" s="322"/>
      <c r="F17" s="323"/>
      <c r="G17" s="333" t="s">
        <v>569</v>
      </c>
      <c r="H17" s="334"/>
      <c r="I17" s="335"/>
      <c r="J17" s="321"/>
      <c r="K17" s="322"/>
      <c r="L17" s="323"/>
    </row>
    <row r="18" spans="2:12" ht="18" customHeight="1" x14ac:dyDescent="0.25">
      <c r="B18" s="115" t="s">
        <v>610</v>
      </c>
      <c r="C18" s="334" t="s">
        <v>472</v>
      </c>
      <c r="D18" s="334"/>
      <c r="E18" s="334"/>
      <c r="F18" s="335"/>
      <c r="G18" s="115" t="s">
        <v>578</v>
      </c>
      <c r="H18" s="115" t="s">
        <v>577</v>
      </c>
      <c r="I18" s="115" t="s">
        <v>470</v>
      </c>
      <c r="J18" s="115" t="s">
        <v>576</v>
      </c>
      <c r="K18" s="115" t="s">
        <v>489</v>
      </c>
      <c r="L18" s="115" t="s">
        <v>579</v>
      </c>
    </row>
    <row r="19" spans="2:12" ht="18" customHeight="1" x14ac:dyDescent="0.25">
      <c r="B19" s="116"/>
      <c r="C19" s="336"/>
      <c r="D19" s="337"/>
      <c r="E19" s="337"/>
      <c r="F19" s="338"/>
      <c r="G19" s="116"/>
      <c r="H19" s="116"/>
      <c r="I19" s="117" t="str">
        <f>IF(G19="","",G19/H19)</f>
        <v/>
      </c>
      <c r="J19" s="118"/>
      <c r="K19" s="119" t="str">
        <f>IF(G19="","",IF(G19&gt;G20,2,IF(G19&lt;G20,0,1)))</f>
        <v/>
      </c>
      <c r="L19" s="116"/>
    </row>
    <row r="20" spans="2:12" ht="18" customHeight="1" x14ac:dyDescent="0.25">
      <c r="B20" s="116"/>
      <c r="C20" s="336"/>
      <c r="D20" s="337"/>
      <c r="E20" s="337"/>
      <c r="F20" s="338"/>
      <c r="G20" s="116"/>
      <c r="H20" s="116"/>
      <c r="I20" s="117" t="str">
        <f>IF(G20="","",G20/H20)</f>
        <v/>
      </c>
      <c r="J20" s="118"/>
      <c r="K20" s="119" t="str">
        <f>IF(G20="","",IF(G20&gt;G19,2,IF(G20&lt;G19,0,1)))</f>
        <v/>
      </c>
      <c r="L20" s="116"/>
    </row>
    <row r="21" spans="2:12" ht="18" customHeight="1" x14ac:dyDescent="0.25"/>
    <row r="22" spans="2:12" ht="18" customHeight="1" x14ac:dyDescent="0.25">
      <c r="B22" s="115" t="s">
        <v>582</v>
      </c>
      <c r="C22" s="321"/>
      <c r="D22" s="322"/>
      <c r="E22" s="322"/>
      <c r="F22" s="323"/>
      <c r="G22" s="333" t="s">
        <v>583</v>
      </c>
      <c r="H22" s="334"/>
      <c r="I22" s="335"/>
      <c r="J22" s="321"/>
      <c r="K22" s="322"/>
      <c r="L22" s="323"/>
    </row>
    <row r="23" spans="2:12" ht="18" customHeight="1" x14ac:dyDescent="0.25"/>
    <row r="24" spans="2:12" ht="18" customHeight="1" x14ac:dyDescent="0.25">
      <c r="B24" s="115" t="s">
        <v>568</v>
      </c>
      <c r="C24" s="321"/>
      <c r="D24" s="322"/>
      <c r="E24" s="322"/>
      <c r="F24" s="323"/>
      <c r="G24" s="333" t="s">
        <v>569</v>
      </c>
      <c r="H24" s="334"/>
      <c r="I24" s="335"/>
      <c r="J24" s="321"/>
      <c r="K24" s="322"/>
      <c r="L24" s="323"/>
    </row>
    <row r="25" spans="2:12" ht="18" customHeight="1" x14ac:dyDescent="0.25">
      <c r="B25" s="115" t="s">
        <v>610</v>
      </c>
      <c r="C25" s="334" t="s">
        <v>472</v>
      </c>
      <c r="D25" s="334"/>
      <c r="E25" s="334"/>
      <c r="F25" s="335"/>
      <c r="G25" s="115" t="s">
        <v>578</v>
      </c>
      <c r="H25" s="115" t="s">
        <v>577</v>
      </c>
      <c r="I25" s="115" t="s">
        <v>470</v>
      </c>
      <c r="J25" s="115" t="s">
        <v>576</v>
      </c>
      <c r="K25" s="115" t="s">
        <v>489</v>
      </c>
      <c r="L25" s="115" t="s">
        <v>579</v>
      </c>
    </row>
    <row r="26" spans="2:12" ht="18" customHeight="1" x14ac:dyDescent="0.25">
      <c r="B26" s="116"/>
      <c r="C26" s="336"/>
      <c r="D26" s="337"/>
      <c r="E26" s="337"/>
      <c r="F26" s="338"/>
      <c r="G26" s="116"/>
      <c r="H26" s="116"/>
      <c r="I26" s="117" t="str">
        <f>IF(G26="","",G26/H26)</f>
        <v/>
      </c>
      <c r="J26" s="118"/>
      <c r="K26" s="119" t="str">
        <f>IF(G26="","",IF(G26&gt;G27,2,IF(G26&lt;G27,0,1)))</f>
        <v/>
      </c>
      <c r="L26" s="116"/>
    </row>
    <row r="27" spans="2:12" ht="18" customHeight="1" x14ac:dyDescent="0.25">
      <c r="B27" s="116"/>
      <c r="C27" s="336"/>
      <c r="D27" s="337"/>
      <c r="E27" s="337"/>
      <c r="F27" s="338"/>
      <c r="G27" s="116"/>
      <c r="H27" s="116"/>
      <c r="I27" s="117" t="str">
        <f>IF(G27="","",G27/H27)</f>
        <v/>
      </c>
      <c r="J27" s="118"/>
      <c r="K27" s="119" t="str">
        <f>IF(G27="","",IF(G27&gt;G26,2,IF(G27&lt;G26,0,1)))</f>
        <v/>
      </c>
      <c r="L27" s="116"/>
    </row>
    <row r="28" spans="2:12" ht="18" customHeight="1" x14ac:dyDescent="0.25"/>
    <row r="29" spans="2:12" ht="18" customHeight="1" x14ac:dyDescent="0.25">
      <c r="B29" s="115" t="s">
        <v>582</v>
      </c>
      <c r="C29" s="321"/>
      <c r="D29" s="322"/>
      <c r="E29" s="322"/>
      <c r="F29" s="323"/>
      <c r="G29" s="333" t="s">
        <v>583</v>
      </c>
      <c r="H29" s="334"/>
      <c r="I29" s="335"/>
      <c r="J29" s="321"/>
      <c r="K29" s="322"/>
      <c r="L29" s="323"/>
    </row>
    <row r="30" spans="2:12" ht="18" customHeight="1" x14ac:dyDescent="0.25"/>
    <row r="31" spans="2:12" ht="18" customHeight="1" x14ac:dyDescent="0.25">
      <c r="B31" s="115" t="s">
        <v>568</v>
      </c>
      <c r="C31" s="321"/>
      <c r="D31" s="322"/>
      <c r="E31" s="322"/>
      <c r="F31" s="323"/>
      <c r="G31" s="333" t="s">
        <v>569</v>
      </c>
      <c r="H31" s="334"/>
      <c r="I31" s="335"/>
      <c r="J31" s="321"/>
      <c r="K31" s="322"/>
      <c r="L31" s="323"/>
    </row>
    <row r="32" spans="2:12" ht="18" customHeight="1" x14ac:dyDescent="0.25">
      <c r="B32" s="115" t="s">
        <v>610</v>
      </c>
      <c r="C32" s="334" t="s">
        <v>472</v>
      </c>
      <c r="D32" s="334"/>
      <c r="E32" s="334"/>
      <c r="F32" s="335"/>
      <c r="G32" s="115" t="s">
        <v>578</v>
      </c>
      <c r="H32" s="115" t="s">
        <v>577</v>
      </c>
      <c r="I32" s="115" t="s">
        <v>470</v>
      </c>
      <c r="J32" s="115" t="s">
        <v>576</v>
      </c>
      <c r="K32" s="115" t="s">
        <v>489</v>
      </c>
      <c r="L32" s="115" t="s">
        <v>579</v>
      </c>
    </row>
    <row r="33" spans="2:12" ht="18" customHeight="1" x14ac:dyDescent="0.25">
      <c r="B33" s="116"/>
      <c r="C33" s="336"/>
      <c r="D33" s="337"/>
      <c r="E33" s="337"/>
      <c r="F33" s="338"/>
      <c r="G33" s="116"/>
      <c r="H33" s="116"/>
      <c r="I33" s="117" t="str">
        <f>IF(G33="","",G33/H33)</f>
        <v/>
      </c>
      <c r="J33" s="118"/>
      <c r="K33" s="119" t="str">
        <f>IF(G33="","",IF(G33&gt;G34,2,IF(G33&lt;G34,0,1)))</f>
        <v/>
      </c>
      <c r="L33" s="116"/>
    </row>
    <row r="34" spans="2:12" ht="18" customHeight="1" x14ac:dyDescent="0.25">
      <c r="B34" s="116"/>
      <c r="C34" s="336"/>
      <c r="D34" s="337"/>
      <c r="E34" s="337"/>
      <c r="F34" s="338"/>
      <c r="G34" s="116"/>
      <c r="H34" s="116"/>
      <c r="I34" s="117" t="str">
        <f>IF(G34="","",G34/H34)</f>
        <v/>
      </c>
      <c r="J34" s="118"/>
      <c r="K34" s="119" t="str">
        <f>IF(G34="","",IF(G34&gt;G33,2,IF(G34&lt;G33,0,1)))</f>
        <v/>
      </c>
      <c r="L34" s="116"/>
    </row>
    <row r="36" spans="2:12" ht="18" customHeight="1" x14ac:dyDescent="0.25">
      <c r="B36" s="115" t="s">
        <v>582</v>
      </c>
      <c r="C36" s="321"/>
      <c r="D36" s="322"/>
      <c r="E36" s="322"/>
      <c r="F36" s="323"/>
      <c r="G36" s="333" t="s">
        <v>583</v>
      </c>
      <c r="H36" s="334"/>
      <c r="I36" s="335"/>
      <c r="J36" s="321"/>
      <c r="K36" s="322"/>
      <c r="L36" s="323"/>
    </row>
    <row r="37" spans="2:12" ht="18" customHeight="1" x14ac:dyDescent="0.25"/>
    <row r="38" spans="2:12" ht="18" customHeight="1" x14ac:dyDescent="0.25">
      <c r="B38" s="115" t="s">
        <v>568</v>
      </c>
      <c r="C38" s="321"/>
      <c r="D38" s="322"/>
      <c r="E38" s="322"/>
      <c r="F38" s="323"/>
      <c r="G38" s="333" t="s">
        <v>569</v>
      </c>
      <c r="H38" s="334"/>
      <c r="I38" s="335"/>
      <c r="J38" s="321"/>
      <c r="K38" s="322"/>
      <c r="L38" s="323"/>
    </row>
    <row r="39" spans="2:12" ht="18" customHeight="1" x14ac:dyDescent="0.25">
      <c r="B39" s="115" t="s">
        <v>610</v>
      </c>
      <c r="C39" s="334" t="s">
        <v>472</v>
      </c>
      <c r="D39" s="334"/>
      <c r="E39" s="334"/>
      <c r="F39" s="335"/>
      <c r="G39" s="115" t="s">
        <v>578</v>
      </c>
      <c r="H39" s="115" t="s">
        <v>577</v>
      </c>
      <c r="I39" s="115" t="s">
        <v>470</v>
      </c>
      <c r="J39" s="115" t="s">
        <v>576</v>
      </c>
      <c r="K39" s="115" t="s">
        <v>489</v>
      </c>
      <c r="L39" s="115" t="s">
        <v>579</v>
      </c>
    </row>
    <row r="40" spans="2:12" ht="18" customHeight="1" x14ac:dyDescent="0.25">
      <c r="B40" s="116"/>
      <c r="C40" s="336"/>
      <c r="D40" s="337"/>
      <c r="E40" s="337"/>
      <c r="F40" s="338"/>
      <c r="G40" s="116"/>
      <c r="H40" s="116"/>
      <c r="I40" s="117" t="str">
        <f>IF(G40="","",G40/H40)</f>
        <v/>
      </c>
      <c r="J40" s="118"/>
      <c r="K40" s="119" t="str">
        <f>IF(G40="","",IF(G40&gt;G41,2,IF(G40&lt;G41,0,1)))</f>
        <v/>
      </c>
      <c r="L40" s="116"/>
    </row>
    <row r="41" spans="2:12" ht="18" customHeight="1" x14ac:dyDescent="0.25">
      <c r="B41" s="116"/>
      <c r="C41" s="336"/>
      <c r="D41" s="337"/>
      <c r="E41" s="337"/>
      <c r="F41" s="338"/>
      <c r="G41" s="116"/>
      <c r="H41" s="116"/>
      <c r="I41" s="117" t="str">
        <f>IF(G41="","",G41/H41)</f>
        <v/>
      </c>
      <c r="J41" s="118"/>
      <c r="K41" s="119" t="str">
        <f>IF(G41="","",IF(G41&gt;G40,2,IF(G41&lt;G40,0,1)))</f>
        <v/>
      </c>
      <c r="L41" s="116"/>
    </row>
    <row r="43" spans="2:12" ht="18" customHeight="1" x14ac:dyDescent="0.25">
      <c r="B43" s="115" t="s">
        <v>582</v>
      </c>
      <c r="C43" s="321"/>
      <c r="D43" s="322"/>
      <c r="E43" s="322"/>
      <c r="F43" s="323"/>
      <c r="G43" s="333" t="s">
        <v>583</v>
      </c>
      <c r="H43" s="334"/>
      <c r="I43" s="335"/>
      <c r="J43" s="321"/>
      <c r="K43" s="322"/>
      <c r="L43" s="323"/>
    </row>
    <row r="44" spans="2:12" ht="18" customHeight="1" x14ac:dyDescent="0.25"/>
    <row r="45" spans="2:12" ht="18" customHeight="1" x14ac:dyDescent="0.25">
      <c r="B45" s="115" t="s">
        <v>568</v>
      </c>
      <c r="C45" s="321"/>
      <c r="D45" s="322"/>
      <c r="E45" s="322"/>
      <c r="F45" s="323"/>
      <c r="G45" s="333" t="s">
        <v>569</v>
      </c>
      <c r="H45" s="334"/>
      <c r="I45" s="335"/>
      <c r="J45" s="321"/>
      <c r="K45" s="322"/>
      <c r="L45" s="323"/>
    </row>
    <row r="46" spans="2:12" ht="18" customHeight="1" x14ac:dyDescent="0.25">
      <c r="B46" s="115" t="s">
        <v>610</v>
      </c>
      <c r="C46" s="334" t="s">
        <v>472</v>
      </c>
      <c r="D46" s="334"/>
      <c r="E46" s="334"/>
      <c r="F46" s="335"/>
      <c r="G46" s="115" t="s">
        <v>578</v>
      </c>
      <c r="H46" s="115" t="s">
        <v>577</v>
      </c>
      <c r="I46" s="115" t="s">
        <v>470</v>
      </c>
      <c r="J46" s="115" t="s">
        <v>576</v>
      </c>
      <c r="K46" s="115" t="s">
        <v>489</v>
      </c>
      <c r="L46" s="115" t="s">
        <v>579</v>
      </c>
    </row>
    <row r="47" spans="2:12" ht="18" customHeight="1" x14ac:dyDescent="0.25">
      <c r="B47" s="116"/>
      <c r="C47" s="336"/>
      <c r="D47" s="337"/>
      <c r="E47" s="337"/>
      <c r="F47" s="338"/>
      <c r="G47" s="116"/>
      <c r="H47" s="116"/>
      <c r="I47" s="117" t="str">
        <f>IF(G47="","",G47/H47)</f>
        <v/>
      </c>
      <c r="J47" s="118"/>
      <c r="K47" s="119" t="str">
        <f>IF(G47="","",IF(G47&gt;G48,2,IF(G47&lt;G48,0,1)))</f>
        <v/>
      </c>
      <c r="L47" s="116"/>
    </row>
    <row r="48" spans="2:12" ht="18" customHeight="1" x14ac:dyDescent="0.25">
      <c r="B48" s="116"/>
      <c r="C48" s="336"/>
      <c r="D48" s="337"/>
      <c r="E48" s="337"/>
      <c r="F48" s="338"/>
      <c r="G48" s="116"/>
      <c r="H48" s="116"/>
      <c r="I48" s="117" t="str">
        <f>IF(G48="","",G48/H48)</f>
        <v/>
      </c>
      <c r="J48" s="118"/>
      <c r="K48" s="119" t="str">
        <f>IF(G48="","",IF(G48&gt;G47,2,IF(G48&lt;G47,0,1)))</f>
        <v/>
      </c>
      <c r="L48" s="116"/>
    </row>
    <row r="49" spans="2:12" ht="18" customHeight="1" x14ac:dyDescent="0.25"/>
    <row r="50" spans="2:12" ht="18" customHeight="1" x14ac:dyDescent="0.25">
      <c r="B50" s="115" t="s">
        <v>582</v>
      </c>
      <c r="C50" s="321"/>
      <c r="D50" s="322"/>
      <c r="E50" s="322"/>
      <c r="F50" s="323"/>
      <c r="G50" s="333" t="s">
        <v>583</v>
      </c>
      <c r="H50" s="334"/>
      <c r="I50" s="335"/>
      <c r="J50" s="321"/>
      <c r="K50" s="322"/>
      <c r="L50" s="323"/>
    </row>
    <row r="51" spans="2:12" ht="18" customHeight="1" x14ac:dyDescent="0.25"/>
    <row r="52" spans="2:12" ht="18" customHeight="1" x14ac:dyDescent="0.25">
      <c r="B52" s="115" t="s">
        <v>568</v>
      </c>
      <c r="C52" s="321"/>
      <c r="D52" s="322"/>
      <c r="E52" s="322"/>
      <c r="F52" s="323"/>
      <c r="G52" s="333" t="s">
        <v>569</v>
      </c>
      <c r="H52" s="334"/>
      <c r="I52" s="335"/>
      <c r="J52" s="321"/>
      <c r="K52" s="322"/>
      <c r="L52" s="323"/>
    </row>
    <row r="53" spans="2:12" ht="18" customHeight="1" x14ac:dyDescent="0.25">
      <c r="B53" s="115" t="s">
        <v>610</v>
      </c>
      <c r="C53" s="334" t="s">
        <v>472</v>
      </c>
      <c r="D53" s="334"/>
      <c r="E53" s="334"/>
      <c r="F53" s="335"/>
      <c r="G53" s="115" t="s">
        <v>578</v>
      </c>
      <c r="H53" s="115" t="s">
        <v>577</v>
      </c>
      <c r="I53" s="115" t="s">
        <v>470</v>
      </c>
      <c r="J53" s="115" t="s">
        <v>576</v>
      </c>
      <c r="K53" s="115" t="s">
        <v>489</v>
      </c>
      <c r="L53" s="115" t="s">
        <v>579</v>
      </c>
    </row>
    <row r="54" spans="2:12" ht="18" customHeight="1" x14ac:dyDescent="0.25">
      <c r="B54" s="116"/>
      <c r="C54" s="336"/>
      <c r="D54" s="337"/>
      <c r="E54" s="337"/>
      <c r="F54" s="338"/>
      <c r="G54" s="116"/>
      <c r="H54" s="116"/>
      <c r="I54" s="117" t="str">
        <f>IF(G54="","",G54/H54)</f>
        <v/>
      </c>
      <c r="J54" s="118"/>
      <c r="K54" s="119" t="str">
        <f>IF(G54="","",IF(G54&gt;G55,2,IF(G54&lt;G55,0,1)))</f>
        <v/>
      </c>
      <c r="L54" s="116"/>
    </row>
    <row r="55" spans="2:12" ht="18" customHeight="1" x14ac:dyDescent="0.25">
      <c r="B55" s="116"/>
      <c r="C55" s="336"/>
      <c r="D55" s="337"/>
      <c r="E55" s="337"/>
      <c r="F55" s="338"/>
      <c r="G55" s="116"/>
      <c r="H55" s="116"/>
      <c r="I55" s="117" t="str">
        <f>IF(G55="","",G55/H55)</f>
        <v/>
      </c>
      <c r="J55" s="118"/>
      <c r="K55" s="119" t="str">
        <f>IF(G55="","",IF(G55&gt;G54,2,IF(G55&lt;G54,0,1)))</f>
        <v/>
      </c>
      <c r="L55" s="116"/>
    </row>
    <row r="56" spans="2:12" ht="18" customHeight="1" x14ac:dyDescent="0.25"/>
    <row r="57" spans="2:12" ht="18" customHeight="1" x14ac:dyDescent="0.25">
      <c r="B57" s="115" t="s">
        <v>582</v>
      </c>
      <c r="C57" s="321"/>
      <c r="D57" s="322"/>
      <c r="E57" s="322"/>
      <c r="F57" s="323"/>
      <c r="G57" s="333" t="s">
        <v>583</v>
      </c>
      <c r="H57" s="334"/>
      <c r="I57" s="335"/>
      <c r="J57" s="321"/>
      <c r="K57" s="322"/>
      <c r="L57" s="323"/>
    </row>
    <row r="58" spans="2:12" ht="18" customHeight="1" x14ac:dyDescent="0.25"/>
    <row r="59" spans="2:12" ht="18" customHeight="1" x14ac:dyDescent="0.25">
      <c r="B59" s="115" t="s">
        <v>568</v>
      </c>
      <c r="C59" s="321"/>
      <c r="D59" s="322"/>
      <c r="E59" s="322"/>
      <c r="F59" s="323"/>
      <c r="G59" s="333" t="s">
        <v>569</v>
      </c>
      <c r="H59" s="334"/>
      <c r="I59" s="335"/>
      <c r="J59" s="321"/>
      <c r="K59" s="322"/>
      <c r="L59" s="323"/>
    </row>
    <row r="60" spans="2:12" ht="18" customHeight="1" x14ac:dyDescent="0.25">
      <c r="B60" s="115" t="s">
        <v>610</v>
      </c>
      <c r="C60" s="334" t="s">
        <v>472</v>
      </c>
      <c r="D60" s="334"/>
      <c r="E60" s="334"/>
      <c r="F60" s="335"/>
      <c r="G60" s="115" t="s">
        <v>578</v>
      </c>
      <c r="H60" s="115" t="s">
        <v>577</v>
      </c>
      <c r="I60" s="115" t="s">
        <v>470</v>
      </c>
      <c r="J60" s="115" t="s">
        <v>576</v>
      </c>
      <c r="K60" s="115" t="s">
        <v>489</v>
      </c>
      <c r="L60" s="115" t="s">
        <v>579</v>
      </c>
    </row>
    <row r="61" spans="2:12" ht="18" customHeight="1" x14ac:dyDescent="0.25">
      <c r="B61" s="116"/>
      <c r="C61" s="336"/>
      <c r="D61" s="337"/>
      <c r="E61" s="337"/>
      <c r="F61" s="338"/>
      <c r="G61" s="116"/>
      <c r="H61" s="116"/>
      <c r="I61" s="117" t="str">
        <f>IF(G61="","",G61/H61)</f>
        <v/>
      </c>
      <c r="J61" s="118"/>
      <c r="K61" s="119" t="str">
        <f>IF(G61="","",IF(G61&gt;G62,2,IF(G61&lt;G62,0,1)))</f>
        <v/>
      </c>
      <c r="L61" s="116"/>
    </row>
    <row r="62" spans="2:12" ht="18" customHeight="1" x14ac:dyDescent="0.25">
      <c r="B62" s="116"/>
      <c r="C62" s="336"/>
      <c r="D62" s="337"/>
      <c r="E62" s="337"/>
      <c r="F62" s="338"/>
      <c r="G62" s="116"/>
      <c r="H62" s="116"/>
      <c r="I62" s="117" t="str">
        <f>IF(G62="","",G62/H62)</f>
        <v/>
      </c>
      <c r="J62" s="118"/>
      <c r="K62" s="119" t="str">
        <f>IF(G62="","",IF(G62&gt;G61,2,IF(G62&lt;G61,0,1)))</f>
        <v/>
      </c>
      <c r="L62" s="116"/>
    </row>
    <row r="63" spans="2:12" ht="18" customHeight="1" x14ac:dyDescent="0.25"/>
    <row r="64" spans="2:12" ht="18" customHeight="1" x14ac:dyDescent="0.25">
      <c r="B64" s="115" t="s">
        <v>582</v>
      </c>
      <c r="C64" s="321"/>
      <c r="D64" s="322"/>
      <c r="E64" s="322"/>
      <c r="F64" s="323"/>
      <c r="G64" s="333" t="s">
        <v>583</v>
      </c>
      <c r="H64" s="334"/>
      <c r="I64" s="335"/>
      <c r="J64" s="321"/>
      <c r="K64" s="322"/>
      <c r="L64" s="323"/>
    </row>
    <row r="65" spans="2:12" ht="18" customHeight="1" x14ac:dyDescent="0.25"/>
    <row r="66" spans="2:12" ht="18" customHeight="1" x14ac:dyDescent="0.25">
      <c r="B66" s="115" t="s">
        <v>568</v>
      </c>
      <c r="C66" s="321"/>
      <c r="D66" s="322"/>
      <c r="E66" s="322"/>
      <c r="F66" s="323"/>
      <c r="G66" s="333" t="s">
        <v>569</v>
      </c>
      <c r="H66" s="334"/>
      <c r="I66" s="335"/>
      <c r="J66" s="321"/>
      <c r="K66" s="322"/>
      <c r="L66" s="323"/>
    </row>
    <row r="67" spans="2:12" ht="18" customHeight="1" x14ac:dyDescent="0.25">
      <c r="B67" s="115" t="s">
        <v>610</v>
      </c>
      <c r="C67" s="334" t="s">
        <v>472</v>
      </c>
      <c r="D67" s="334"/>
      <c r="E67" s="334"/>
      <c r="F67" s="335"/>
      <c r="G67" s="115" t="s">
        <v>578</v>
      </c>
      <c r="H67" s="115" t="s">
        <v>577</v>
      </c>
      <c r="I67" s="115" t="s">
        <v>470</v>
      </c>
      <c r="J67" s="115" t="s">
        <v>576</v>
      </c>
      <c r="K67" s="115" t="s">
        <v>489</v>
      </c>
      <c r="L67" s="115" t="s">
        <v>579</v>
      </c>
    </row>
    <row r="68" spans="2:12" ht="18" customHeight="1" x14ac:dyDescent="0.25">
      <c r="B68" s="116"/>
      <c r="C68" s="336"/>
      <c r="D68" s="337"/>
      <c r="E68" s="337"/>
      <c r="F68" s="338"/>
      <c r="G68" s="116"/>
      <c r="H68" s="116"/>
      <c r="I68" s="117" t="str">
        <f>IF(G68="","",G68/H68)</f>
        <v/>
      </c>
      <c r="J68" s="118"/>
      <c r="K68" s="119" t="str">
        <f>IF(G68="","",IF(G68&gt;G69,2,IF(G68&lt;G69,0,1)))</f>
        <v/>
      </c>
      <c r="L68" s="116"/>
    </row>
    <row r="69" spans="2:12" ht="18" customHeight="1" x14ac:dyDescent="0.25">
      <c r="B69" s="116"/>
      <c r="C69" s="336"/>
      <c r="D69" s="337"/>
      <c r="E69" s="337"/>
      <c r="F69" s="338"/>
      <c r="G69" s="116"/>
      <c r="H69" s="116"/>
      <c r="I69" s="117" t="str">
        <f>IF(G69="","",G69/H69)</f>
        <v/>
      </c>
      <c r="J69" s="118"/>
      <c r="K69" s="119" t="str">
        <f>IF(G69="","",IF(G69&gt;G68,2,IF(G69&lt;G68,0,1)))</f>
        <v/>
      </c>
      <c r="L69" s="116"/>
    </row>
    <row r="71" spans="2:12" ht="18" customHeight="1" x14ac:dyDescent="0.25">
      <c r="B71" s="115" t="s">
        <v>582</v>
      </c>
      <c r="C71" s="321"/>
      <c r="D71" s="322"/>
      <c r="E71" s="322"/>
      <c r="F71" s="323"/>
      <c r="G71" s="333" t="s">
        <v>583</v>
      </c>
      <c r="H71" s="334"/>
      <c r="I71" s="335"/>
      <c r="J71" s="321"/>
      <c r="K71" s="322"/>
      <c r="L71" s="323"/>
    </row>
    <row r="72" spans="2:12" ht="18" customHeight="1" x14ac:dyDescent="0.25"/>
    <row r="73" spans="2:12" ht="18" customHeight="1" x14ac:dyDescent="0.25">
      <c r="B73" s="115" t="s">
        <v>568</v>
      </c>
      <c r="C73" s="321"/>
      <c r="D73" s="322"/>
      <c r="E73" s="322"/>
      <c r="F73" s="323"/>
      <c r="G73" s="333" t="s">
        <v>569</v>
      </c>
      <c r="H73" s="334"/>
      <c r="I73" s="335"/>
      <c r="J73" s="321"/>
      <c r="K73" s="322"/>
      <c r="L73" s="323"/>
    </row>
    <row r="74" spans="2:12" ht="18" customHeight="1" x14ac:dyDescent="0.25">
      <c r="B74" s="115" t="s">
        <v>610</v>
      </c>
      <c r="C74" s="334" t="s">
        <v>472</v>
      </c>
      <c r="D74" s="334"/>
      <c r="E74" s="334"/>
      <c r="F74" s="335"/>
      <c r="G74" s="115" t="s">
        <v>578</v>
      </c>
      <c r="H74" s="115" t="s">
        <v>577</v>
      </c>
      <c r="I74" s="115" t="s">
        <v>470</v>
      </c>
      <c r="J74" s="115" t="s">
        <v>576</v>
      </c>
      <c r="K74" s="115" t="s">
        <v>489</v>
      </c>
      <c r="L74" s="115" t="s">
        <v>579</v>
      </c>
    </row>
    <row r="75" spans="2:12" ht="18" customHeight="1" x14ac:dyDescent="0.25">
      <c r="B75" s="116"/>
      <c r="C75" s="336"/>
      <c r="D75" s="337"/>
      <c r="E75" s="337"/>
      <c r="F75" s="338"/>
      <c r="G75" s="116"/>
      <c r="H75" s="116"/>
      <c r="I75" s="117" t="str">
        <f>IF(G75="","",G75/H75)</f>
        <v/>
      </c>
      <c r="J75" s="118"/>
      <c r="K75" s="119" t="str">
        <f>IF(G75="","",IF(G75&gt;G76,2,IF(G75&lt;G76,0,1)))</f>
        <v/>
      </c>
      <c r="L75" s="116"/>
    </row>
    <row r="76" spans="2:12" ht="18" customHeight="1" x14ac:dyDescent="0.25">
      <c r="B76" s="116"/>
      <c r="C76" s="336"/>
      <c r="D76" s="337"/>
      <c r="E76" s="337"/>
      <c r="F76" s="338"/>
      <c r="G76" s="116"/>
      <c r="H76" s="116"/>
      <c r="I76" s="117" t="str">
        <f>IF(G76="","",G76/H76)</f>
        <v/>
      </c>
      <c r="J76" s="118"/>
      <c r="K76" s="119" t="str">
        <f>IF(G76="","",IF(G76&gt;G75,2,IF(G76&lt;G75,0,1)))</f>
        <v/>
      </c>
      <c r="L76" s="116"/>
    </row>
    <row r="78" spans="2:12" ht="18" customHeight="1" x14ac:dyDescent="0.25">
      <c r="B78" s="115" t="s">
        <v>582</v>
      </c>
      <c r="C78" s="321"/>
      <c r="D78" s="322"/>
      <c r="E78" s="322"/>
      <c r="F78" s="323"/>
      <c r="G78" s="333" t="s">
        <v>583</v>
      </c>
      <c r="H78" s="334"/>
      <c r="I78" s="335"/>
      <c r="J78" s="321"/>
      <c r="K78" s="322"/>
      <c r="L78" s="323"/>
    </row>
    <row r="79" spans="2:12" ht="18" customHeight="1" x14ac:dyDescent="0.25"/>
    <row r="80" spans="2:12" ht="18" customHeight="1" x14ac:dyDescent="0.25">
      <c r="B80" s="115" t="s">
        <v>568</v>
      </c>
      <c r="C80" s="321"/>
      <c r="D80" s="322"/>
      <c r="E80" s="322"/>
      <c r="F80" s="323"/>
      <c r="G80" s="333" t="s">
        <v>569</v>
      </c>
      <c r="H80" s="334"/>
      <c r="I80" s="335"/>
      <c r="J80" s="321"/>
      <c r="K80" s="322"/>
      <c r="L80" s="323"/>
    </row>
    <row r="81" spans="2:12" ht="18" customHeight="1" x14ac:dyDescent="0.25">
      <c r="B81" s="115" t="s">
        <v>610</v>
      </c>
      <c r="C81" s="334" t="s">
        <v>472</v>
      </c>
      <c r="D81" s="334"/>
      <c r="E81" s="334"/>
      <c r="F81" s="335"/>
      <c r="G81" s="115" t="s">
        <v>578</v>
      </c>
      <c r="H81" s="115" t="s">
        <v>577</v>
      </c>
      <c r="I81" s="115" t="s">
        <v>470</v>
      </c>
      <c r="J81" s="115" t="s">
        <v>576</v>
      </c>
      <c r="K81" s="115" t="s">
        <v>489</v>
      </c>
      <c r="L81" s="115" t="s">
        <v>579</v>
      </c>
    </row>
    <row r="82" spans="2:12" ht="18" customHeight="1" x14ac:dyDescent="0.25">
      <c r="B82" s="116"/>
      <c r="C82" s="336"/>
      <c r="D82" s="337"/>
      <c r="E82" s="337"/>
      <c r="F82" s="338"/>
      <c r="G82" s="116"/>
      <c r="H82" s="116"/>
      <c r="I82" s="117" t="str">
        <f>IF(G82="","",G82/H82)</f>
        <v/>
      </c>
      <c r="J82" s="118"/>
      <c r="K82" s="119" t="str">
        <f>IF(G82="","",IF(G82&gt;G83,2,IF(G82&lt;G83,0,1)))</f>
        <v/>
      </c>
      <c r="L82" s="116"/>
    </row>
    <row r="83" spans="2:12" ht="18" customHeight="1" x14ac:dyDescent="0.25">
      <c r="B83" s="116"/>
      <c r="C83" s="336"/>
      <c r="D83" s="337"/>
      <c r="E83" s="337"/>
      <c r="F83" s="338"/>
      <c r="G83" s="116"/>
      <c r="H83" s="116"/>
      <c r="I83" s="117" t="str">
        <f>IF(G83="","",G83/H83)</f>
        <v/>
      </c>
      <c r="J83" s="118"/>
      <c r="K83" s="119" t="str">
        <f>IF(G83="","",IF(G83&gt;G82,2,IF(G83&lt;G82,0,1)))</f>
        <v/>
      </c>
      <c r="L83" s="116"/>
    </row>
    <row r="84" spans="2:12" ht="18" customHeight="1" x14ac:dyDescent="0.25"/>
    <row r="85" spans="2:12" ht="18" customHeight="1" x14ac:dyDescent="0.25">
      <c r="B85" s="115" t="s">
        <v>582</v>
      </c>
      <c r="C85" s="321"/>
      <c r="D85" s="322"/>
      <c r="E85" s="322"/>
      <c r="F85" s="323"/>
      <c r="G85" s="333" t="s">
        <v>583</v>
      </c>
      <c r="H85" s="334"/>
      <c r="I85" s="335"/>
      <c r="J85" s="321"/>
      <c r="K85" s="322"/>
      <c r="L85" s="323"/>
    </row>
    <row r="86" spans="2:12" ht="18" customHeight="1" x14ac:dyDescent="0.25"/>
    <row r="87" spans="2:12" ht="18" customHeight="1" x14ac:dyDescent="0.25">
      <c r="B87" s="115" t="s">
        <v>568</v>
      </c>
      <c r="C87" s="321"/>
      <c r="D87" s="322"/>
      <c r="E87" s="322"/>
      <c r="F87" s="323"/>
      <c r="G87" s="333" t="s">
        <v>569</v>
      </c>
      <c r="H87" s="334"/>
      <c r="I87" s="335"/>
      <c r="J87" s="321"/>
      <c r="K87" s="322"/>
      <c r="L87" s="323"/>
    </row>
    <row r="88" spans="2:12" ht="18" customHeight="1" x14ac:dyDescent="0.25">
      <c r="B88" s="115" t="s">
        <v>610</v>
      </c>
      <c r="C88" s="334" t="s">
        <v>472</v>
      </c>
      <c r="D88" s="334"/>
      <c r="E88" s="334"/>
      <c r="F88" s="335"/>
      <c r="G88" s="115" t="s">
        <v>578</v>
      </c>
      <c r="H88" s="115" t="s">
        <v>577</v>
      </c>
      <c r="I88" s="115" t="s">
        <v>470</v>
      </c>
      <c r="J88" s="115" t="s">
        <v>576</v>
      </c>
      <c r="K88" s="115" t="s">
        <v>489</v>
      </c>
      <c r="L88" s="115" t="s">
        <v>579</v>
      </c>
    </row>
    <row r="89" spans="2:12" ht="18" customHeight="1" x14ac:dyDescent="0.25">
      <c r="B89" s="116"/>
      <c r="C89" s="336"/>
      <c r="D89" s="337"/>
      <c r="E89" s="337"/>
      <c r="F89" s="338"/>
      <c r="G89" s="116"/>
      <c r="H89" s="116"/>
      <c r="I89" s="117" t="str">
        <f>IF(G89="","",G89/H89)</f>
        <v/>
      </c>
      <c r="J89" s="118"/>
      <c r="K89" s="119" t="str">
        <f>IF(G89="","",IF(G89&gt;G90,2,IF(G89&lt;G90,0,1)))</f>
        <v/>
      </c>
      <c r="L89" s="116"/>
    </row>
    <row r="90" spans="2:12" ht="18" customHeight="1" x14ac:dyDescent="0.25">
      <c r="B90" s="116"/>
      <c r="C90" s="336"/>
      <c r="D90" s="337"/>
      <c r="E90" s="337"/>
      <c r="F90" s="338"/>
      <c r="G90" s="116"/>
      <c r="H90" s="116"/>
      <c r="I90" s="117" t="str">
        <f>IF(G90="","",G90/H90)</f>
        <v/>
      </c>
      <c r="J90" s="118"/>
      <c r="K90" s="119" t="str">
        <f>IF(G90="","",IF(G90&gt;G89,2,IF(G90&lt;G89,0,1)))</f>
        <v/>
      </c>
      <c r="L90" s="116"/>
    </row>
    <row r="91" spans="2:12" ht="18" customHeight="1" x14ac:dyDescent="0.25"/>
    <row r="92" spans="2:12" ht="18" customHeight="1" x14ac:dyDescent="0.25">
      <c r="B92" s="115" t="s">
        <v>582</v>
      </c>
      <c r="C92" s="321"/>
      <c r="D92" s="322"/>
      <c r="E92" s="322"/>
      <c r="F92" s="323"/>
      <c r="G92" s="333" t="s">
        <v>583</v>
      </c>
      <c r="H92" s="334"/>
      <c r="I92" s="335"/>
      <c r="J92" s="321"/>
      <c r="K92" s="322"/>
      <c r="L92" s="323"/>
    </row>
    <row r="93" spans="2:12" ht="18" customHeight="1" x14ac:dyDescent="0.25"/>
    <row r="94" spans="2:12" ht="18" customHeight="1" x14ac:dyDescent="0.25">
      <c r="B94" s="115" t="s">
        <v>568</v>
      </c>
      <c r="C94" s="321"/>
      <c r="D94" s="322"/>
      <c r="E94" s="322"/>
      <c r="F94" s="323"/>
      <c r="G94" s="333" t="s">
        <v>569</v>
      </c>
      <c r="H94" s="334"/>
      <c r="I94" s="335"/>
      <c r="J94" s="321"/>
      <c r="K94" s="322"/>
      <c r="L94" s="323"/>
    </row>
    <row r="95" spans="2:12" ht="18" customHeight="1" x14ac:dyDescent="0.25">
      <c r="B95" s="115" t="s">
        <v>610</v>
      </c>
      <c r="C95" s="334" t="s">
        <v>472</v>
      </c>
      <c r="D95" s="334"/>
      <c r="E95" s="334"/>
      <c r="F95" s="335"/>
      <c r="G95" s="115" t="s">
        <v>578</v>
      </c>
      <c r="H95" s="115" t="s">
        <v>577</v>
      </c>
      <c r="I95" s="115" t="s">
        <v>470</v>
      </c>
      <c r="J95" s="115" t="s">
        <v>576</v>
      </c>
      <c r="K95" s="115" t="s">
        <v>489</v>
      </c>
      <c r="L95" s="115" t="s">
        <v>579</v>
      </c>
    </row>
    <row r="96" spans="2:12" ht="18" customHeight="1" x14ac:dyDescent="0.25">
      <c r="B96" s="116"/>
      <c r="C96" s="336"/>
      <c r="D96" s="337"/>
      <c r="E96" s="337"/>
      <c r="F96" s="338"/>
      <c r="G96" s="116"/>
      <c r="H96" s="116"/>
      <c r="I96" s="117" t="str">
        <f>IF(G96="","",G96/H96)</f>
        <v/>
      </c>
      <c r="J96" s="118"/>
      <c r="K96" s="119" t="str">
        <f>IF(G96="","",IF(G96&gt;G97,2,IF(G96&lt;G97,0,1)))</f>
        <v/>
      </c>
      <c r="L96" s="116"/>
    </row>
    <row r="97" spans="2:12" ht="18" customHeight="1" x14ac:dyDescent="0.25">
      <c r="B97" s="116"/>
      <c r="C97" s="336"/>
      <c r="D97" s="337"/>
      <c r="E97" s="337"/>
      <c r="F97" s="338"/>
      <c r="G97" s="116"/>
      <c r="H97" s="116"/>
      <c r="I97" s="117" t="str">
        <f>IF(G97="","",G97/H97)</f>
        <v/>
      </c>
      <c r="J97" s="118"/>
      <c r="K97" s="119" t="str">
        <f>IF(G97="","",IF(G97&gt;G96,2,IF(G97&lt;G96,0,1)))</f>
        <v/>
      </c>
      <c r="L97" s="116"/>
    </row>
    <row r="98" spans="2:12" ht="18" customHeight="1" x14ac:dyDescent="0.25"/>
    <row r="99" spans="2:12" ht="18" customHeight="1" x14ac:dyDescent="0.25">
      <c r="B99" s="115" t="s">
        <v>582</v>
      </c>
      <c r="C99" s="321"/>
      <c r="D99" s="322"/>
      <c r="E99" s="322"/>
      <c r="F99" s="323"/>
      <c r="G99" s="333" t="s">
        <v>583</v>
      </c>
      <c r="H99" s="334"/>
      <c r="I99" s="335"/>
      <c r="J99" s="321"/>
      <c r="K99" s="322"/>
      <c r="L99" s="323"/>
    </row>
    <row r="100" spans="2:12" ht="18" customHeight="1" x14ac:dyDescent="0.25"/>
    <row r="101" spans="2:12" ht="18" customHeight="1" x14ac:dyDescent="0.25">
      <c r="B101" s="115" t="s">
        <v>568</v>
      </c>
      <c r="C101" s="321"/>
      <c r="D101" s="322"/>
      <c r="E101" s="322"/>
      <c r="F101" s="323"/>
      <c r="G101" s="333" t="s">
        <v>569</v>
      </c>
      <c r="H101" s="334"/>
      <c r="I101" s="335"/>
      <c r="J101" s="321"/>
      <c r="K101" s="322"/>
      <c r="L101" s="323"/>
    </row>
    <row r="102" spans="2:12" ht="18" customHeight="1" x14ac:dyDescent="0.25">
      <c r="B102" s="115" t="s">
        <v>610</v>
      </c>
      <c r="C102" s="334" t="s">
        <v>472</v>
      </c>
      <c r="D102" s="334"/>
      <c r="E102" s="334"/>
      <c r="F102" s="335"/>
      <c r="G102" s="115" t="s">
        <v>578</v>
      </c>
      <c r="H102" s="115" t="s">
        <v>577</v>
      </c>
      <c r="I102" s="115" t="s">
        <v>470</v>
      </c>
      <c r="J102" s="115" t="s">
        <v>576</v>
      </c>
      <c r="K102" s="115" t="s">
        <v>489</v>
      </c>
      <c r="L102" s="115" t="s">
        <v>579</v>
      </c>
    </row>
    <row r="103" spans="2:12" ht="18" customHeight="1" x14ac:dyDescent="0.25">
      <c r="B103" s="116"/>
      <c r="C103" s="336"/>
      <c r="D103" s="337"/>
      <c r="E103" s="337"/>
      <c r="F103" s="338"/>
      <c r="G103" s="116"/>
      <c r="H103" s="116"/>
      <c r="I103" s="117" t="str">
        <f>IF(G103="","",G103/H103)</f>
        <v/>
      </c>
      <c r="J103" s="118"/>
      <c r="K103" s="119" t="str">
        <f>IF(G103="","",IF(G103&gt;G104,2,IF(G103&lt;G104,0,1)))</f>
        <v/>
      </c>
      <c r="L103" s="116"/>
    </row>
    <row r="104" spans="2:12" ht="18" customHeight="1" x14ac:dyDescent="0.25">
      <c r="B104" s="116"/>
      <c r="C104" s="336"/>
      <c r="D104" s="337"/>
      <c r="E104" s="337"/>
      <c r="F104" s="338"/>
      <c r="G104" s="116"/>
      <c r="H104" s="116"/>
      <c r="I104" s="117" t="str">
        <f>IF(G104="","",G104/H104)</f>
        <v/>
      </c>
      <c r="J104" s="118"/>
      <c r="K104" s="119" t="str">
        <f>IF(G104="","",IF(G104&gt;G103,2,IF(G104&lt;G103,0,1)))</f>
        <v/>
      </c>
      <c r="L104" s="116"/>
    </row>
    <row r="106" spans="2:12" ht="18" customHeight="1" x14ac:dyDescent="0.25">
      <c r="B106" s="115" t="s">
        <v>582</v>
      </c>
      <c r="C106" s="321"/>
      <c r="D106" s="322"/>
      <c r="E106" s="322"/>
      <c r="F106" s="323"/>
      <c r="G106" s="333" t="s">
        <v>583</v>
      </c>
      <c r="H106" s="334"/>
      <c r="I106" s="335"/>
      <c r="J106" s="321"/>
      <c r="K106" s="322"/>
      <c r="L106" s="323"/>
    </row>
    <row r="107" spans="2:12" ht="18" customHeight="1" x14ac:dyDescent="0.25"/>
    <row r="108" spans="2:12" ht="18" customHeight="1" x14ac:dyDescent="0.25">
      <c r="B108" s="115" t="s">
        <v>568</v>
      </c>
      <c r="C108" s="321"/>
      <c r="D108" s="322"/>
      <c r="E108" s="322"/>
      <c r="F108" s="323"/>
      <c r="G108" s="333" t="s">
        <v>569</v>
      </c>
      <c r="H108" s="334"/>
      <c r="I108" s="335"/>
      <c r="J108" s="321"/>
      <c r="K108" s="322"/>
      <c r="L108" s="323"/>
    </row>
    <row r="109" spans="2:12" ht="18" customHeight="1" x14ac:dyDescent="0.25">
      <c r="B109" s="115" t="s">
        <v>610</v>
      </c>
      <c r="C109" s="334" t="s">
        <v>472</v>
      </c>
      <c r="D109" s="334"/>
      <c r="E109" s="334"/>
      <c r="F109" s="335"/>
      <c r="G109" s="115" t="s">
        <v>578</v>
      </c>
      <c r="H109" s="115" t="s">
        <v>577</v>
      </c>
      <c r="I109" s="115" t="s">
        <v>470</v>
      </c>
      <c r="J109" s="115" t="s">
        <v>576</v>
      </c>
      <c r="K109" s="115" t="s">
        <v>489</v>
      </c>
      <c r="L109" s="115" t="s">
        <v>579</v>
      </c>
    </row>
    <row r="110" spans="2:12" ht="18" customHeight="1" x14ac:dyDescent="0.25">
      <c r="B110" s="116"/>
      <c r="C110" s="336"/>
      <c r="D110" s="337"/>
      <c r="E110" s="337"/>
      <c r="F110" s="338"/>
      <c r="G110" s="116"/>
      <c r="H110" s="116"/>
      <c r="I110" s="117" t="str">
        <f>IF(G110="","",G110/H110)</f>
        <v/>
      </c>
      <c r="J110" s="118"/>
      <c r="K110" s="119" t="str">
        <f>IF(G110="","",IF(G110&gt;G111,2,IF(G110&lt;G111,0,1)))</f>
        <v/>
      </c>
      <c r="L110" s="116"/>
    </row>
    <row r="111" spans="2:12" ht="18" customHeight="1" x14ac:dyDescent="0.25">
      <c r="B111" s="116"/>
      <c r="C111" s="336"/>
      <c r="D111" s="337"/>
      <c r="E111" s="337"/>
      <c r="F111" s="338"/>
      <c r="G111" s="116"/>
      <c r="H111" s="116"/>
      <c r="I111" s="117" t="str">
        <f>IF(G111="","",G111/H111)</f>
        <v/>
      </c>
      <c r="J111" s="118"/>
      <c r="K111" s="119" t="str">
        <f>IF(G111="","",IF(G111&gt;G110,2,IF(G111&lt;G110,0,1)))</f>
        <v/>
      </c>
      <c r="L111" s="116"/>
    </row>
  </sheetData>
  <sheetProtection selectLockedCells="1"/>
  <mergeCells count="143">
    <mergeCell ref="C110:F110"/>
    <mergeCell ref="C111:F111"/>
    <mergeCell ref="C106:F106"/>
    <mergeCell ref="G106:I106"/>
    <mergeCell ref="J106:L106"/>
    <mergeCell ref="C108:F108"/>
    <mergeCell ref="G108:I108"/>
    <mergeCell ref="J108:L108"/>
    <mergeCell ref="C109:F109"/>
    <mergeCell ref="C101:F101"/>
    <mergeCell ref="G101:I101"/>
    <mergeCell ref="C103:F103"/>
    <mergeCell ref="C104:F104"/>
    <mergeCell ref="C96:F96"/>
    <mergeCell ref="C97:F97"/>
    <mergeCell ref="C99:F99"/>
    <mergeCell ref="G99:I99"/>
    <mergeCell ref="C95:F95"/>
    <mergeCell ref="C102:F102"/>
    <mergeCell ref="C92:F92"/>
    <mergeCell ref="G92:I92"/>
    <mergeCell ref="C94:F94"/>
    <mergeCell ref="G94:I94"/>
    <mergeCell ref="C87:F87"/>
    <mergeCell ref="G87:I87"/>
    <mergeCell ref="C89:F89"/>
    <mergeCell ref="C90:F90"/>
    <mergeCell ref="C88:F88"/>
    <mergeCell ref="C82:F82"/>
    <mergeCell ref="C83:F83"/>
    <mergeCell ref="C85:F85"/>
    <mergeCell ref="G85:I85"/>
    <mergeCell ref="J85:L85"/>
    <mergeCell ref="C78:F78"/>
    <mergeCell ref="G78:I78"/>
    <mergeCell ref="J78:L78"/>
    <mergeCell ref="C80:F80"/>
    <mergeCell ref="G80:I80"/>
    <mergeCell ref="J80:L80"/>
    <mergeCell ref="C81:F81"/>
    <mergeCell ref="C73:F73"/>
    <mergeCell ref="G73:I73"/>
    <mergeCell ref="C75:F75"/>
    <mergeCell ref="C76:F76"/>
    <mergeCell ref="C68:F68"/>
    <mergeCell ref="C69:F69"/>
    <mergeCell ref="C71:F71"/>
    <mergeCell ref="G71:I71"/>
    <mergeCell ref="C67:F67"/>
    <mergeCell ref="C74:F74"/>
    <mergeCell ref="C64:F64"/>
    <mergeCell ref="G64:I64"/>
    <mergeCell ref="C66:F66"/>
    <mergeCell ref="G66:I66"/>
    <mergeCell ref="C59:F59"/>
    <mergeCell ref="G59:I59"/>
    <mergeCell ref="C61:F61"/>
    <mergeCell ref="C62:F62"/>
    <mergeCell ref="C60:F60"/>
    <mergeCell ref="C54:F54"/>
    <mergeCell ref="C55:F55"/>
    <mergeCell ref="C57:F57"/>
    <mergeCell ref="G57:I57"/>
    <mergeCell ref="J57:L57"/>
    <mergeCell ref="C50:F50"/>
    <mergeCell ref="G50:I50"/>
    <mergeCell ref="J50:L50"/>
    <mergeCell ref="C52:F52"/>
    <mergeCell ref="G52:I52"/>
    <mergeCell ref="J52:L52"/>
    <mergeCell ref="C53:F53"/>
    <mergeCell ref="C45:F45"/>
    <mergeCell ref="G45:I45"/>
    <mergeCell ref="C47:F47"/>
    <mergeCell ref="C48:F48"/>
    <mergeCell ref="C40:F40"/>
    <mergeCell ref="C41:F41"/>
    <mergeCell ref="C43:F43"/>
    <mergeCell ref="G43:I43"/>
    <mergeCell ref="C39:F39"/>
    <mergeCell ref="C46:F46"/>
    <mergeCell ref="C36:F36"/>
    <mergeCell ref="G36:I36"/>
    <mergeCell ref="C38:F38"/>
    <mergeCell ref="G38:I38"/>
    <mergeCell ref="C31:F31"/>
    <mergeCell ref="G31:I31"/>
    <mergeCell ref="C33:F33"/>
    <mergeCell ref="C34:F34"/>
    <mergeCell ref="C32:F32"/>
    <mergeCell ref="J8:L8"/>
    <mergeCell ref="J5:K5"/>
    <mergeCell ref="C26:F26"/>
    <mergeCell ref="C27:F27"/>
    <mergeCell ref="C29:F29"/>
    <mergeCell ref="G29:I29"/>
    <mergeCell ref="J29:L29"/>
    <mergeCell ref="C22:F22"/>
    <mergeCell ref="G22:I22"/>
    <mergeCell ref="J22:L22"/>
    <mergeCell ref="C24:F24"/>
    <mergeCell ref="G24:I24"/>
    <mergeCell ref="J24:L24"/>
    <mergeCell ref="C25:F25"/>
    <mergeCell ref="B6:G6"/>
    <mergeCell ref="H6:L6"/>
    <mergeCell ref="B4:G4"/>
    <mergeCell ref="G8:I8"/>
    <mergeCell ref="G10:I10"/>
    <mergeCell ref="C17:F17"/>
    <mergeCell ref="G17:I17"/>
    <mergeCell ref="C19:F19"/>
    <mergeCell ref="C20:F20"/>
    <mergeCell ref="C13:F13"/>
    <mergeCell ref="C12:F12"/>
    <mergeCell ref="C15:F15"/>
    <mergeCell ref="G15:I15"/>
    <mergeCell ref="C11:F11"/>
    <mergeCell ref="C18:F18"/>
    <mergeCell ref="B2:L2"/>
    <mergeCell ref="J101:L101"/>
    <mergeCell ref="J99:L99"/>
    <mergeCell ref="J94:L94"/>
    <mergeCell ref="J92:L92"/>
    <mergeCell ref="J87:L87"/>
    <mergeCell ref="J73:L73"/>
    <mergeCell ref="J71:L71"/>
    <mergeCell ref="J66:L66"/>
    <mergeCell ref="J64:L64"/>
    <mergeCell ref="J59:L59"/>
    <mergeCell ref="J45:L45"/>
    <mergeCell ref="J43:L43"/>
    <mergeCell ref="J38:L38"/>
    <mergeCell ref="J36:L36"/>
    <mergeCell ref="J31:L31"/>
    <mergeCell ref="J17:L17"/>
    <mergeCell ref="J15:L15"/>
    <mergeCell ref="J10:L10"/>
    <mergeCell ref="H5:I5"/>
    <mergeCell ref="C8:F8"/>
    <mergeCell ref="C10:F10"/>
    <mergeCell ref="C5:D5"/>
    <mergeCell ref="H4:L4"/>
  </mergeCells>
  <dataValidations count="2">
    <dataValidation type="list" allowBlank="1" showInputMessage="1" showErrorMessage="1" sqref="J10 J94 J101 J17 J24 J31 J38 J45 J52 J59 J66 J73 J80 J87 J108" xr:uid="{00000000-0002-0000-0300-000000000000}">
      <formula1>#REF!</formula1>
    </dataValidation>
    <dataValidation type="list" allowBlank="1" showInputMessage="1" showErrorMessage="1" sqref="J8:L8 J99:L99 J15:L15 J22:L22 J29:L29 J36:L36 J43:L43 J50:L50 J57:L57 J64:L64 J71:L71 J78:L78 J85:L85 J92:L92 J106:L106 C8:F8 C99:F99 C15:F15 C22:F22 C29:F29 C36:F36 C43:F43 C50:F50 C57:F57 C64:F64 C71:F71 C78:F78 C85:F85 C92:F92 C106:F106 B96:C97 B12:C13 B103:C104 B19:C20 B26:C27 B33:C34 B40:C41 B47:C48 B54:C55 B61:C62 B68:C69 B75:C76 B82:C83 B89:C90 B110:C111 F5 H5:I5 C10:F10 C101:F101 C17:F17 C24:F24 C31:F31 C38:F38 C45:F45 C52:F52 C59:F59 C66:F66 C73:F73 C80:F80 C87:F87 C94:F94 C108:F108 C5:D5 L5 B4" xr:uid="{00000000-0002-0000-0300-000001000000}">
      <formula1>#REF!</formula1>
    </dataValidation>
  </dataValidations>
  <printOptions horizontalCentered="1"/>
  <pageMargins left="0.31496062992125984" right="0.31496062992125984" top="0.35433070866141736" bottom="0.35433070866141736" header="0.31496062992125984" footer="0.31496062992125984"/>
  <pageSetup paperSize="9" orientation="portrait" horizontalDpi="4294967293" verticalDpi="300" r:id="rId1"/>
  <rowBreaks count="2" manualBreakCount="2">
    <brk id="42" min="1" max="11" man="1"/>
    <brk id="77" min="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'Données Clubs'!$C$5:$C$68</xm:f>
          </x14:formula1>
          <xm:sqref>H6:L6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9">
    <tabColor indexed="47"/>
    <pageSetUpPr fitToPage="1"/>
  </sheetPr>
  <dimension ref="B1:AP81"/>
  <sheetViews>
    <sheetView showGridLines="0" zoomScaleNormal="100" workbookViewId="0">
      <selection activeCell="A8" sqref="A8"/>
    </sheetView>
  </sheetViews>
  <sheetFormatPr baseColWidth="10" defaultColWidth="11.42578125" defaultRowHeight="12.75" x14ac:dyDescent="0.2"/>
  <cols>
    <col min="1" max="2" width="2.7109375" style="46" customWidth="1"/>
    <col min="3" max="3" width="15.7109375" style="46" customWidth="1"/>
    <col min="4" max="4" width="22.28515625" style="46" customWidth="1"/>
    <col min="5" max="25" width="5.5703125" style="46" customWidth="1"/>
    <col min="26" max="27" width="8.28515625" style="46" customWidth="1"/>
    <col min="28" max="30" width="5.5703125" style="46" customWidth="1"/>
    <col min="31" max="31" width="11.85546875" style="46" customWidth="1"/>
    <col min="32" max="32" width="11.7109375" style="46" hidden="1" customWidth="1"/>
    <col min="33" max="33" width="11.42578125" style="46" hidden="1" customWidth="1"/>
    <col min="34" max="42" width="0" style="46" hidden="1" customWidth="1"/>
    <col min="43" max="258" width="11.42578125" style="46"/>
    <col min="259" max="259" width="2.7109375" style="46" customWidth="1"/>
    <col min="260" max="260" width="15.7109375" style="46" customWidth="1"/>
    <col min="261" max="261" width="22.28515625" style="46" customWidth="1"/>
    <col min="262" max="273" width="6.7109375" style="46" customWidth="1"/>
    <col min="274" max="274" width="9.85546875" style="46" customWidth="1"/>
    <col min="275" max="275" width="9.42578125" style="46" customWidth="1"/>
    <col min="276" max="276" width="10" style="46" customWidth="1"/>
    <col min="277" max="277" width="8.42578125" style="46" customWidth="1"/>
    <col min="278" max="278" width="11.85546875" style="46" customWidth="1"/>
    <col min="279" max="288" width="0" style="46" hidden="1" customWidth="1"/>
    <col min="289" max="289" width="11.42578125" style="46" customWidth="1"/>
    <col min="290" max="514" width="11.42578125" style="46"/>
    <col min="515" max="515" width="2.7109375" style="46" customWidth="1"/>
    <col min="516" max="516" width="15.7109375" style="46" customWidth="1"/>
    <col min="517" max="517" width="22.28515625" style="46" customWidth="1"/>
    <col min="518" max="529" width="6.7109375" style="46" customWidth="1"/>
    <col min="530" max="530" width="9.85546875" style="46" customWidth="1"/>
    <col min="531" max="531" width="9.42578125" style="46" customWidth="1"/>
    <col min="532" max="532" width="10" style="46" customWidth="1"/>
    <col min="533" max="533" width="8.42578125" style="46" customWidth="1"/>
    <col min="534" max="534" width="11.85546875" style="46" customWidth="1"/>
    <col min="535" max="544" width="0" style="46" hidden="1" customWidth="1"/>
    <col min="545" max="545" width="11.42578125" style="46" customWidth="1"/>
    <col min="546" max="770" width="11.42578125" style="46"/>
    <col min="771" max="771" width="2.7109375" style="46" customWidth="1"/>
    <col min="772" max="772" width="15.7109375" style="46" customWidth="1"/>
    <col min="773" max="773" width="22.28515625" style="46" customWidth="1"/>
    <col min="774" max="785" width="6.7109375" style="46" customWidth="1"/>
    <col min="786" max="786" width="9.85546875" style="46" customWidth="1"/>
    <col min="787" max="787" width="9.42578125" style="46" customWidth="1"/>
    <col min="788" max="788" width="10" style="46" customWidth="1"/>
    <col min="789" max="789" width="8.42578125" style="46" customWidth="1"/>
    <col min="790" max="790" width="11.85546875" style="46" customWidth="1"/>
    <col min="791" max="800" width="0" style="46" hidden="1" customWidth="1"/>
    <col min="801" max="801" width="11.42578125" style="46" customWidth="1"/>
    <col min="802" max="1026" width="11.42578125" style="46"/>
    <col min="1027" max="1027" width="2.7109375" style="46" customWidth="1"/>
    <col min="1028" max="1028" width="15.7109375" style="46" customWidth="1"/>
    <col min="1029" max="1029" width="22.28515625" style="46" customWidth="1"/>
    <col min="1030" max="1041" width="6.7109375" style="46" customWidth="1"/>
    <col min="1042" max="1042" width="9.85546875" style="46" customWidth="1"/>
    <col min="1043" max="1043" width="9.42578125" style="46" customWidth="1"/>
    <col min="1044" max="1044" width="10" style="46" customWidth="1"/>
    <col min="1045" max="1045" width="8.42578125" style="46" customWidth="1"/>
    <col min="1046" max="1046" width="11.85546875" style="46" customWidth="1"/>
    <col min="1047" max="1056" width="0" style="46" hidden="1" customWidth="1"/>
    <col min="1057" max="1057" width="11.42578125" style="46" customWidth="1"/>
    <col min="1058" max="1282" width="11.42578125" style="46"/>
    <col min="1283" max="1283" width="2.7109375" style="46" customWidth="1"/>
    <col min="1284" max="1284" width="15.7109375" style="46" customWidth="1"/>
    <col min="1285" max="1285" width="22.28515625" style="46" customWidth="1"/>
    <col min="1286" max="1297" width="6.7109375" style="46" customWidth="1"/>
    <col min="1298" max="1298" width="9.85546875" style="46" customWidth="1"/>
    <col min="1299" max="1299" width="9.42578125" style="46" customWidth="1"/>
    <col min="1300" max="1300" width="10" style="46" customWidth="1"/>
    <col min="1301" max="1301" width="8.42578125" style="46" customWidth="1"/>
    <col min="1302" max="1302" width="11.85546875" style="46" customWidth="1"/>
    <col min="1303" max="1312" width="0" style="46" hidden="1" customWidth="1"/>
    <col min="1313" max="1313" width="11.42578125" style="46" customWidth="1"/>
    <col min="1314" max="1538" width="11.42578125" style="46"/>
    <col min="1539" max="1539" width="2.7109375" style="46" customWidth="1"/>
    <col min="1540" max="1540" width="15.7109375" style="46" customWidth="1"/>
    <col min="1541" max="1541" width="22.28515625" style="46" customWidth="1"/>
    <col min="1542" max="1553" width="6.7109375" style="46" customWidth="1"/>
    <col min="1554" max="1554" width="9.85546875" style="46" customWidth="1"/>
    <col min="1555" max="1555" width="9.42578125" style="46" customWidth="1"/>
    <col min="1556" max="1556" width="10" style="46" customWidth="1"/>
    <col min="1557" max="1557" width="8.42578125" style="46" customWidth="1"/>
    <col min="1558" max="1558" width="11.85546875" style="46" customWidth="1"/>
    <col min="1559" max="1568" width="0" style="46" hidden="1" customWidth="1"/>
    <col min="1569" max="1569" width="11.42578125" style="46" customWidth="1"/>
    <col min="1570" max="1794" width="11.42578125" style="46"/>
    <col min="1795" max="1795" width="2.7109375" style="46" customWidth="1"/>
    <col min="1796" max="1796" width="15.7109375" style="46" customWidth="1"/>
    <col min="1797" max="1797" width="22.28515625" style="46" customWidth="1"/>
    <col min="1798" max="1809" width="6.7109375" style="46" customWidth="1"/>
    <col min="1810" max="1810" width="9.85546875" style="46" customWidth="1"/>
    <col min="1811" max="1811" width="9.42578125" style="46" customWidth="1"/>
    <col min="1812" max="1812" width="10" style="46" customWidth="1"/>
    <col min="1813" max="1813" width="8.42578125" style="46" customWidth="1"/>
    <col min="1814" max="1814" width="11.85546875" style="46" customWidth="1"/>
    <col min="1815" max="1824" width="0" style="46" hidden="1" customWidth="1"/>
    <col min="1825" max="1825" width="11.42578125" style="46" customWidth="1"/>
    <col min="1826" max="2050" width="11.42578125" style="46"/>
    <col min="2051" max="2051" width="2.7109375" style="46" customWidth="1"/>
    <col min="2052" max="2052" width="15.7109375" style="46" customWidth="1"/>
    <col min="2053" max="2053" width="22.28515625" style="46" customWidth="1"/>
    <col min="2054" max="2065" width="6.7109375" style="46" customWidth="1"/>
    <col min="2066" max="2066" width="9.85546875" style="46" customWidth="1"/>
    <col min="2067" max="2067" width="9.42578125" style="46" customWidth="1"/>
    <col min="2068" max="2068" width="10" style="46" customWidth="1"/>
    <col min="2069" max="2069" width="8.42578125" style="46" customWidth="1"/>
    <col min="2070" max="2070" width="11.85546875" style="46" customWidth="1"/>
    <col min="2071" max="2080" width="0" style="46" hidden="1" customWidth="1"/>
    <col min="2081" max="2081" width="11.42578125" style="46" customWidth="1"/>
    <col min="2082" max="2306" width="11.42578125" style="46"/>
    <col min="2307" max="2307" width="2.7109375" style="46" customWidth="1"/>
    <col min="2308" max="2308" width="15.7109375" style="46" customWidth="1"/>
    <col min="2309" max="2309" width="22.28515625" style="46" customWidth="1"/>
    <col min="2310" max="2321" width="6.7109375" style="46" customWidth="1"/>
    <col min="2322" max="2322" width="9.85546875" style="46" customWidth="1"/>
    <col min="2323" max="2323" width="9.42578125" style="46" customWidth="1"/>
    <col min="2324" max="2324" width="10" style="46" customWidth="1"/>
    <col min="2325" max="2325" width="8.42578125" style="46" customWidth="1"/>
    <col min="2326" max="2326" width="11.85546875" style="46" customWidth="1"/>
    <col min="2327" max="2336" width="0" style="46" hidden="1" customWidth="1"/>
    <col min="2337" max="2337" width="11.42578125" style="46" customWidth="1"/>
    <col min="2338" max="2562" width="11.42578125" style="46"/>
    <col min="2563" max="2563" width="2.7109375" style="46" customWidth="1"/>
    <col min="2564" max="2564" width="15.7109375" style="46" customWidth="1"/>
    <col min="2565" max="2565" width="22.28515625" style="46" customWidth="1"/>
    <col min="2566" max="2577" width="6.7109375" style="46" customWidth="1"/>
    <col min="2578" max="2578" width="9.85546875" style="46" customWidth="1"/>
    <col min="2579" max="2579" width="9.42578125" style="46" customWidth="1"/>
    <col min="2580" max="2580" width="10" style="46" customWidth="1"/>
    <col min="2581" max="2581" width="8.42578125" style="46" customWidth="1"/>
    <col min="2582" max="2582" width="11.85546875" style="46" customWidth="1"/>
    <col min="2583" max="2592" width="0" style="46" hidden="1" customWidth="1"/>
    <col min="2593" max="2593" width="11.42578125" style="46" customWidth="1"/>
    <col min="2594" max="2818" width="11.42578125" style="46"/>
    <col min="2819" max="2819" width="2.7109375" style="46" customWidth="1"/>
    <col min="2820" max="2820" width="15.7109375" style="46" customWidth="1"/>
    <col min="2821" max="2821" width="22.28515625" style="46" customWidth="1"/>
    <col min="2822" max="2833" width="6.7109375" style="46" customWidth="1"/>
    <col min="2834" max="2834" width="9.85546875" style="46" customWidth="1"/>
    <col min="2835" max="2835" width="9.42578125" style="46" customWidth="1"/>
    <col min="2836" max="2836" width="10" style="46" customWidth="1"/>
    <col min="2837" max="2837" width="8.42578125" style="46" customWidth="1"/>
    <col min="2838" max="2838" width="11.85546875" style="46" customWidth="1"/>
    <col min="2839" max="2848" width="0" style="46" hidden="1" customWidth="1"/>
    <col min="2849" max="2849" width="11.42578125" style="46" customWidth="1"/>
    <col min="2850" max="3074" width="11.42578125" style="46"/>
    <col min="3075" max="3075" width="2.7109375" style="46" customWidth="1"/>
    <col min="3076" max="3076" width="15.7109375" style="46" customWidth="1"/>
    <col min="3077" max="3077" width="22.28515625" style="46" customWidth="1"/>
    <col min="3078" max="3089" width="6.7109375" style="46" customWidth="1"/>
    <col min="3090" max="3090" width="9.85546875" style="46" customWidth="1"/>
    <col min="3091" max="3091" width="9.42578125" style="46" customWidth="1"/>
    <col min="3092" max="3092" width="10" style="46" customWidth="1"/>
    <col min="3093" max="3093" width="8.42578125" style="46" customWidth="1"/>
    <col min="3094" max="3094" width="11.85546875" style="46" customWidth="1"/>
    <col min="3095" max="3104" width="0" style="46" hidden="1" customWidth="1"/>
    <col min="3105" max="3105" width="11.42578125" style="46" customWidth="1"/>
    <col min="3106" max="3330" width="11.42578125" style="46"/>
    <col min="3331" max="3331" width="2.7109375" style="46" customWidth="1"/>
    <col min="3332" max="3332" width="15.7109375" style="46" customWidth="1"/>
    <col min="3333" max="3333" width="22.28515625" style="46" customWidth="1"/>
    <col min="3334" max="3345" width="6.7109375" style="46" customWidth="1"/>
    <col min="3346" max="3346" width="9.85546875" style="46" customWidth="1"/>
    <col min="3347" max="3347" width="9.42578125" style="46" customWidth="1"/>
    <col min="3348" max="3348" width="10" style="46" customWidth="1"/>
    <col min="3349" max="3349" width="8.42578125" style="46" customWidth="1"/>
    <col min="3350" max="3350" width="11.85546875" style="46" customWidth="1"/>
    <col min="3351" max="3360" width="0" style="46" hidden="1" customWidth="1"/>
    <col min="3361" max="3361" width="11.42578125" style="46" customWidth="1"/>
    <col min="3362" max="3586" width="11.42578125" style="46"/>
    <col min="3587" max="3587" width="2.7109375" style="46" customWidth="1"/>
    <col min="3588" max="3588" width="15.7109375" style="46" customWidth="1"/>
    <col min="3589" max="3589" width="22.28515625" style="46" customWidth="1"/>
    <col min="3590" max="3601" width="6.7109375" style="46" customWidth="1"/>
    <col min="3602" max="3602" width="9.85546875" style="46" customWidth="1"/>
    <col min="3603" max="3603" width="9.42578125" style="46" customWidth="1"/>
    <col min="3604" max="3604" width="10" style="46" customWidth="1"/>
    <col min="3605" max="3605" width="8.42578125" style="46" customWidth="1"/>
    <col min="3606" max="3606" width="11.85546875" style="46" customWidth="1"/>
    <col min="3607" max="3616" width="0" style="46" hidden="1" customWidth="1"/>
    <col min="3617" max="3617" width="11.42578125" style="46" customWidth="1"/>
    <col min="3618" max="3842" width="11.42578125" style="46"/>
    <col min="3843" max="3843" width="2.7109375" style="46" customWidth="1"/>
    <col min="3844" max="3844" width="15.7109375" style="46" customWidth="1"/>
    <col min="3845" max="3845" width="22.28515625" style="46" customWidth="1"/>
    <col min="3846" max="3857" width="6.7109375" style="46" customWidth="1"/>
    <col min="3858" max="3858" width="9.85546875" style="46" customWidth="1"/>
    <col min="3859" max="3859" width="9.42578125" style="46" customWidth="1"/>
    <col min="3860" max="3860" width="10" style="46" customWidth="1"/>
    <col min="3861" max="3861" width="8.42578125" style="46" customWidth="1"/>
    <col min="3862" max="3862" width="11.85546875" style="46" customWidth="1"/>
    <col min="3863" max="3872" width="0" style="46" hidden="1" customWidth="1"/>
    <col min="3873" max="3873" width="11.42578125" style="46" customWidth="1"/>
    <col min="3874" max="4098" width="11.42578125" style="46"/>
    <col min="4099" max="4099" width="2.7109375" style="46" customWidth="1"/>
    <col min="4100" max="4100" width="15.7109375" style="46" customWidth="1"/>
    <col min="4101" max="4101" width="22.28515625" style="46" customWidth="1"/>
    <col min="4102" max="4113" width="6.7109375" style="46" customWidth="1"/>
    <col min="4114" max="4114" width="9.85546875" style="46" customWidth="1"/>
    <col min="4115" max="4115" width="9.42578125" style="46" customWidth="1"/>
    <col min="4116" max="4116" width="10" style="46" customWidth="1"/>
    <col min="4117" max="4117" width="8.42578125" style="46" customWidth="1"/>
    <col min="4118" max="4118" width="11.85546875" style="46" customWidth="1"/>
    <col min="4119" max="4128" width="0" style="46" hidden="1" customWidth="1"/>
    <col min="4129" max="4129" width="11.42578125" style="46" customWidth="1"/>
    <col min="4130" max="4354" width="11.42578125" style="46"/>
    <col min="4355" max="4355" width="2.7109375" style="46" customWidth="1"/>
    <col min="4356" max="4356" width="15.7109375" style="46" customWidth="1"/>
    <col min="4357" max="4357" width="22.28515625" style="46" customWidth="1"/>
    <col min="4358" max="4369" width="6.7109375" style="46" customWidth="1"/>
    <col min="4370" max="4370" width="9.85546875" style="46" customWidth="1"/>
    <col min="4371" max="4371" width="9.42578125" style="46" customWidth="1"/>
    <col min="4372" max="4372" width="10" style="46" customWidth="1"/>
    <col min="4373" max="4373" width="8.42578125" style="46" customWidth="1"/>
    <col min="4374" max="4374" width="11.85546875" style="46" customWidth="1"/>
    <col min="4375" max="4384" width="0" style="46" hidden="1" customWidth="1"/>
    <col min="4385" max="4385" width="11.42578125" style="46" customWidth="1"/>
    <col min="4386" max="4610" width="11.42578125" style="46"/>
    <col min="4611" max="4611" width="2.7109375" style="46" customWidth="1"/>
    <col min="4612" max="4612" width="15.7109375" style="46" customWidth="1"/>
    <col min="4613" max="4613" width="22.28515625" style="46" customWidth="1"/>
    <col min="4614" max="4625" width="6.7109375" style="46" customWidth="1"/>
    <col min="4626" max="4626" width="9.85546875" style="46" customWidth="1"/>
    <col min="4627" max="4627" width="9.42578125" style="46" customWidth="1"/>
    <col min="4628" max="4628" width="10" style="46" customWidth="1"/>
    <col min="4629" max="4629" width="8.42578125" style="46" customWidth="1"/>
    <col min="4630" max="4630" width="11.85546875" style="46" customWidth="1"/>
    <col min="4631" max="4640" width="0" style="46" hidden="1" customWidth="1"/>
    <col min="4641" max="4641" width="11.42578125" style="46" customWidth="1"/>
    <col min="4642" max="4866" width="11.42578125" style="46"/>
    <col min="4867" max="4867" width="2.7109375" style="46" customWidth="1"/>
    <col min="4868" max="4868" width="15.7109375" style="46" customWidth="1"/>
    <col min="4869" max="4869" width="22.28515625" style="46" customWidth="1"/>
    <col min="4870" max="4881" width="6.7109375" style="46" customWidth="1"/>
    <col min="4882" max="4882" width="9.85546875" style="46" customWidth="1"/>
    <col min="4883" max="4883" width="9.42578125" style="46" customWidth="1"/>
    <col min="4884" max="4884" width="10" style="46" customWidth="1"/>
    <col min="4885" max="4885" width="8.42578125" style="46" customWidth="1"/>
    <col min="4886" max="4886" width="11.85546875" style="46" customWidth="1"/>
    <col min="4887" max="4896" width="0" style="46" hidden="1" customWidth="1"/>
    <col min="4897" max="4897" width="11.42578125" style="46" customWidth="1"/>
    <col min="4898" max="5122" width="11.42578125" style="46"/>
    <col min="5123" max="5123" width="2.7109375" style="46" customWidth="1"/>
    <col min="5124" max="5124" width="15.7109375" style="46" customWidth="1"/>
    <col min="5125" max="5125" width="22.28515625" style="46" customWidth="1"/>
    <col min="5126" max="5137" width="6.7109375" style="46" customWidth="1"/>
    <col min="5138" max="5138" width="9.85546875" style="46" customWidth="1"/>
    <col min="5139" max="5139" width="9.42578125" style="46" customWidth="1"/>
    <col min="5140" max="5140" width="10" style="46" customWidth="1"/>
    <col min="5141" max="5141" width="8.42578125" style="46" customWidth="1"/>
    <col min="5142" max="5142" width="11.85546875" style="46" customWidth="1"/>
    <col min="5143" max="5152" width="0" style="46" hidden="1" customWidth="1"/>
    <col min="5153" max="5153" width="11.42578125" style="46" customWidth="1"/>
    <col min="5154" max="5378" width="11.42578125" style="46"/>
    <col min="5379" max="5379" width="2.7109375" style="46" customWidth="1"/>
    <col min="5380" max="5380" width="15.7109375" style="46" customWidth="1"/>
    <col min="5381" max="5381" width="22.28515625" style="46" customWidth="1"/>
    <col min="5382" max="5393" width="6.7109375" style="46" customWidth="1"/>
    <col min="5394" max="5394" width="9.85546875" style="46" customWidth="1"/>
    <col min="5395" max="5395" width="9.42578125" style="46" customWidth="1"/>
    <col min="5396" max="5396" width="10" style="46" customWidth="1"/>
    <col min="5397" max="5397" width="8.42578125" style="46" customWidth="1"/>
    <col min="5398" max="5398" width="11.85546875" style="46" customWidth="1"/>
    <col min="5399" max="5408" width="0" style="46" hidden="1" customWidth="1"/>
    <col min="5409" max="5409" width="11.42578125" style="46" customWidth="1"/>
    <col min="5410" max="5634" width="11.42578125" style="46"/>
    <col min="5635" max="5635" width="2.7109375" style="46" customWidth="1"/>
    <col min="5636" max="5636" width="15.7109375" style="46" customWidth="1"/>
    <col min="5637" max="5637" width="22.28515625" style="46" customWidth="1"/>
    <col min="5638" max="5649" width="6.7109375" style="46" customWidth="1"/>
    <col min="5650" max="5650" width="9.85546875" style="46" customWidth="1"/>
    <col min="5651" max="5651" width="9.42578125" style="46" customWidth="1"/>
    <col min="5652" max="5652" width="10" style="46" customWidth="1"/>
    <col min="5653" max="5653" width="8.42578125" style="46" customWidth="1"/>
    <col min="5654" max="5654" width="11.85546875" style="46" customWidth="1"/>
    <col min="5655" max="5664" width="0" style="46" hidden="1" customWidth="1"/>
    <col min="5665" max="5665" width="11.42578125" style="46" customWidth="1"/>
    <col min="5666" max="5890" width="11.42578125" style="46"/>
    <col min="5891" max="5891" width="2.7109375" style="46" customWidth="1"/>
    <col min="5892" max="5892" width="15.7109375" style="46" customWidth="1"/>
    <col min="5893" max="5893" width="22.28515625" style="46" customWidth="1"/>
    <col min="5894" max="5905" width="6.7109375" style="46" customWidth="1"/>
    <col min="5906" max="5906" width="9.85546875" style="46" customWidth="1"/>
    <col min="5907" max="5907" width="9.42578125" style="46" customWidth="1"/>
    <col min="5908" max="5908" width="10" style="46" customWidth="1"/>
    <col min="5909" max="5909" width="8.42578125" style="46" customWidth="1"/>
    <col min="5910" max="5910" width="11.85546875" style="46" customWidth="1"/>
    <col min="5911" max="5920" width="0" style="46" hidden="1" customWidth="1"/>
    <col min="5921" max="5921" width="11.42578125" style="46" customWidth="1"/>
    <col min="5922" max="6146" width="11.42578125" style="46"/>
    <col min="6147" max="6147" width="2.7109375" style="46" customWidth="1"/>
    <col min="6148" max="6148" width="15.7109375" style="46" customWidth="1"/>
    <col min="6149" max="6149" width="22.28515625" style="46" customWidth="1"/>
    <col min="6150" max="6161" width="6.7109375" style="46" customWidth="1"/>
    <col min="6162" max="6162" width="9.85546875" style="46" customWidth="1"/>
    <col min="6163" max="6163" width="9.42578125" style="46" customWidth="1"/>
    <col min="6164" max="6164" width="10" style="46" customWidth="1"/>
    <col min="6165" max="6165" width="8.42578125" style="46" customWidth="1"/>
    <col min="6166" max="6166" width="11.85546875" style="46" customWidth="1"/>
    <col min="6167" max="6176" width="0" style="46" hidden="1" customWidth="1"/>
    <col min="6177" max="6177" width="11.42578125" style="46" customWidth="1"/>
    <col min="6178" max="6402" width="11.42578125" style="46"/>
    <col min="6403" max="6403" width="2.7109375" style="46" customWidth="1"/>
    <col min="6404" max="6404" width="15.7109375" style="46" customWidth="1"/>
    <col min="6405" max="6405" width="22.28515625" style="46" customWidth="1"/>
    <col min="6406" max="6417" width="6.7109375" style="46" customWidth="1"/>
    <col min="6418" max="6418" width="9.85546875" style="46" customWidth="1"/>
    <col min="6419" max="6419" width="9.42578125" style="46" customWidth="1"/>
    <col min="6420" max="6420" width="10" style="46" customWidth="1"/>
    <col min="6421" max="6421" width="8.42578125" style="46" customWidth="1"/>
    <col min="6422" max="6422" width="11.85546875" style="46" customWidth="1"/>
    <col min="6423" max="6432" width="0" style="46" hidden="1" customWidth="1"/>
    <col min="6433" max="6433" width="11.42578125" style="46" customWidth="1"/>
    <col min="6434" max="6658" width="11.42578125" style="46"/>
    <col min="6659" max="6659" width="2.7109375" style="46" customWidth="1"/>
    <col min="6660" max="6660" width="15.7109375" style="46" customWidth="1"/>
    <col min="6661" max="6661" width="22.28515625" style="46" customWidth="1"/>
    <col min="6662" max="6673" width="6.7109375" style="46" customWidth="1"/>
    <col min="6674" max="6674" width="9.85546875" style="46" customWidth="1"/>
    <col min="6675" max="6675" width="9.42578125" style="46" customWidth="1"/>
    <col min="6676" max="6676" width="10" style="46" customWidth="1"/>
    <col min="6677" max="6677" width="8.42578125" style="46" customWidth="1"/>
    <col min="6678" max="6678" width="11.85546875" style="46" customWidth="1"/>
    <col min="6679" max="6688" width="0" style="46" hidden="1" customWidth="1"/>
    <col min="6689" max="6689" width="11.42578125" style="46" customWidth="1"/>
    <col min="6690" max="6914" width="11.42578125" style="46"/>
    <col min="6915" max="6915" width="2.7109375" style="46" customWidth="1"/>
    <col min="6916" max="6916" width="15.7109375" style="46" customWidth="1"/>
    <col min="6917" max="6917" width="22.28515625" style="46" customWidth="1"/>
    <col min="6918" max="6929" width="6.7109375" style="46" customWidth="1"/>
    <col min="6930" max="6930" width="9.85546875" style="46" customWidth="1"/>
    <col min="6931" max="6931" width="9.42578125" style="46" customWidth="1"/>
    <col min="6932" max="6932" width="10" style="46" customWidth="1"/>
    <col min="6933" max="6933" width="8.42578125" style="46" customWidth="1"/>
    <col min="6934" max="6934" width="11.85546875" style="46" customWidth="1"/>
    <col min="6935" max="6944" width="0" style="46" hidden="1" customWidth="1"/>
    <col min="6945" max="6945" width="11.42578125" style="46" customWidth="1"/>
    <col min="6946" max="7170" width="11.42578125" style="46"/>
    <col min="7171" max="7171" width="2.7109375" style="46" customWidth="1"/>
    <col min="7172" max="7172" width="15.7109375" style="46" customWidth="1"/>
    <col min="7173" max="7173" width="22.28515625" style="46" customWidth="1"/>
    <col min="7174" max="7185" width="6.7109375" style="46" customWidth="1"/>
    <col min="7186" max="7186" width="9.85546875" style="46" customWidth="1"/>
    <col min="7187" max="7187" width="9.42578125" style="46" customWidth="1"/>
    <col min="7188" max="7188" width="10" style="46" customWidth="1"/>
    <col min="7189" max="7189" width="8.42578125" style="46" customWidth="1"/>
    <col min="7190" max="7190" width="11.85546875" style="46" customWidth="1"/>
    <col min="7191" max="7200" width="0" style="46" hidden="1" customWidth="1"/>
    <col min="7201" max="7201" width="11.42578125" style="46" customWidth="1"/>
    <col min="7202" max="7426" width="11.42578125" style="46"/>
    <col min="7427" max="7427" width="2.7109375" style="46" customWidth="1"/>
    <col min="7428" max="7428" width="15.7109375" style="46" customWidth="1"/>
    <col min="7429" max="7429" width="22.28515625" style="46" customWidth="1"/>
    <col min="7430" max="7441" width="6.7109375" style="46" customWidth="1"/>
    <col min="7442" max="7442" width="9.85546875" style="46" customWidth="1"/>
    <col min="7443" max="7443" width="9.42578125" style="46" customWidth="1"/>
    <col min="7444" max="7444" width="10" style="46" customWidth="1"/>
    <col min="7445" max="7445" width="8.42578125" style="46" customWidth="1"/>
    <col min="7446" max="7446" width="11.85546875" style="46" customWidth="1"/>
    <col min="7447" max="7456" width="0" style="46" hidden="1" customWidth="1"/>
    <col min="7457" max="7457" width="11.42578125" style="46" customWidth="1"/>
    <col min="7458" max="7682" width="11.42578125" style="46"/>
    <col min="7683" max="7683" width="2.7109375" style="46" customWidth="1"/>
    <col min="7684" max="7684" width="15.7109375" style="46" customWidth="1"/>
    <col min="7685" max="7685" width="22.28515625" style="46" customWidth="1"/>
    <col min="7686" max="7697" width="6.7109375" style="46" customWidth="1"/>
    <col min="7698" max="7698" width="9.85546875" style="46" customWidth="1"/>
    <col min="7699" max="7699" width="9.42578125" style="46" customWidth="1"/>
    <col min="7700" max="7700" width="10" style="46" customWidth="1"/>
    <col min="7701" max="7701" width="8.42578125" style="46" customWidth="1"/>
    <col min="7702" max="7702" width="11.85546875" style="46" customWidth="1"/>
    <col min="7703" max="7712" width="0" style="46" hidden="1" customWidth="1"/>
    <col min="7713" max="7713" width="11.42578125" style="46" customWidth="1"/>
    <col min="7714" max="7938" width="11.42578125" style="46"/>
    <col min="7939" max="7939" width="2.7109375" style="46" customWidth="1"/>
    <col min="7940" max="7940" width="15.7109375" style="46" customWidth="1"/>
    <col min="7941" max="7941" width="22.28515625" style="46" customWidth="1"/>
    <col min="7942" max="7953" width="6.7109375" style="46" customWidth="1"/>
    <col min="7954" max="7954" width="9.85546875" style="46" customWidth="1"/>
    <col min="7955" max="7955" width="9.42578125" style="46" customWidth="1"/>
    <col min="7956" max="7956" width="10" style="46" customWidth="1"/>
    <col min="7957" max="7957" width="8.42578125" style="46" customWidth="1"/>
    <col min="7958" max="7958" width="11.85546875" style="46" customWidth="1"/>
    <col min="7959" max="7968" width="0" style="46" hidden="1" customWidth="1"/>
    <col min="7969" max="7969" width="11.42578125" style="46" customWidth="1"/>
    <col min="7970" max="8194" width="11.42578125" style="46"/>
    <col min="8195" max="8195" width="2.7109375" style="46" customWidth="1"/>
    <col min="8196" max="8196" width="15.7109375" style="46" customWidth="1"/>
    <col min="8197" max="8197" width="22.28515625" style="46" customWidth="1"/>
    <col min="8198" max="8209" width="6.7109375" style="46" customWidth="1"/>
    <col min="8210" max="8210" width="9.85546875" style="46" customWidth="1"/>
    <col min="8211" max="8211" width="9.42578125" style="46" customWidth="1"/>
    <col min="8212" max="8212" width="10" style="46" customWidth="1"/>
    <col min="8213" max="8213" width="8.42578125" style="46" customWidth="1"/>
    <col min="8214" max="8214" width="11.85546875" style="46" customWidth="1"/>
    <col min="8215" max="8224" width="0" style="46" hidden="1" customWidth="1"/>
    <col min="8225" max="8225" width="11.42578125" style="46" customWidth="1"/>
    <col min="8226" max="8450" width="11.42578125" style="46"/>
    <col min="8451" max="8451" width="2.7109375" style="46" customWidth="1"/>
    <col min="8452" max="8452" width="15.7109375" style="46" customWidth="1"/>
    <col min="8453" max="8453" width="22.28515625" style="46" customWidth="1"/>
    <col min="8454" max="8465" width="6.7109375" style="46" customWidth="1"/>
    <col min="8466" max="8466" width="9.85546875" style="46" customWidth="1"/>
    <col min="8467" max="8467" width="9.42578125" style="46" customWidth="1"/>
    <col min="8468" max="8468" width="10" style="46" customWidth="1"/>
    <col min="8469" max="8469" width="8.42578125" style="46" customWidth="1"/>
    <col min="8470" max="8470" width="11.85546875" style="46" customWidth="1"/>
    <col min="8471" max="8480" width="0" style="46" hidden="1" customWidth="1"/>
    <col min="8481" max="8481" width="11.42578125" style="46" customWidth="1"/>
    <col min="8482" max="8706" width="11.42578125" style="46"/>
    <col min="8707" max="8707" width="2.7109375" style="46" customWidth="1"/>
    <col min="8708" max="8708" width="15.7109375" style="46" customWidth="1"/>
    <col min="8709" max="8709" width="22.28515625" style="46" customWidth="1"/>
    <col min="8710" max="8721" width="6.7109375" style="46" customWidth="1"/>
    <col min="8722" max="8722" width="9.85546875" style="46" customWidth="1"/>
    <col min="8723" max="8723" width="9.42578125" style="46" customWidth="1"/>
    <col min="8724" max="8724" width="10" style="46" customWidth="1"/>
    <col min="8725" max="8725" width="8.42578125" style="46" customWidth="1"/>
    <col min="8726" max="8726" width="11.85546875" style="46" customWidth="1"/>
    <col min="8727" max="8736" width="0" style="46" hidden="1" customWidth="1"/>
    <col min="8737" max="8737" width="11.42578125" style="46" customWidth="1"/>
    <col min="8738" max="8962" width="11.42578125" style="46"/>
    <col min="8963" max="8963" width="2.7109375" style="46" customWidth="1"/>
    <col min="8964" max="8964" width="15.7109375" style="46" customWidth="1"/>
    <col min="8965" max="8965" width="22.28515625" style="46" customWidth="1"/>
    <col min="8966" max="8977" width="6.7109375" style="46" customWidth="1"/>
    <col min="8978" max="8978" width="9.85546875" style="46" customWidth="1"/>
    <col min="8979" max="8979" width="9.42578125" style="46" customWidth="1"/>
    <col min="8980" max="8980" width="10" style="46" customWidth="1"/>
    <col min="8981" max="8981" width="8.42578125" style="46" customWidth="1"/>
    <col min="8982" max="8982" width="11.85546875" style="46" customWidth="1"/>
    <col min="8983" max="8992" width="0" style="46" hidden="1" customWidth="1"/>
    <col min="8993" max="8993" width="11.42578125" style="46" customWidth="1"/>
    <col min="8994" max="9218" width="11.42578125" style="46"/>
    <col min="9219" max="9219" width="2.7109375" style="46" customWidth="1"/>
    <col min="9220" max="9220" width="15.7109375" style="46" customWidth="1"/>
    <col min="9221" max="9221" width="22.28515625" style="46" customWidth="1"/>
    <col min="9222" max="9233" width="6.7109375" style="46" customWidth="1"/>
    <col min="9234" max="9234" width="9.85546875" style="46" customWidth="1"/>
    <col min="9235" max="9235" width="9.42578125" style="46" customWidth="1"/>
    <col min="9236" max="9236" width="10" style="46" customWidth="1"/>
    <col min="9237" max="9237" width="8.42578125" style="46" customWidth="1"/>
    <col min="9238" max="9238" width="11.85546875" style="46" customWidth="1"/>
    <col min="9239" max="9248" width="0" style="46" hidden="1" customWidth="1"/>
    <col min="9249" max="9249" width="11.42578125" style="46" customWidth="1"/>
    <col min="9250" max="9474" width="11.42578125" style="46"/>
    <col min="9475" max="9475" width="2.7109375" style="46" customWidth="1"/>
    <col min="9476" max="9476" width="15.7109375" style="46" customWidth="1"/>
    <col min="9477" max="9477" width="22.28515625" style="46" customWidth="1"/>
    <col min="9478" max="9489" width="6.7109375" style="46" customWidth="1"/>
    <col min="9490" max="9490" width="9.85546875" style="46" customWidth="1"/>
    <col min="9491" max="9491" width="9.42578125" style="46" customWidth="1"/>
    <col min="9492" max="9492" width="10" style="46" customWidth="1"/>
    <col min="9493" max="9493" width="8.42578125" style="46" customWidth="1"/>
    <col min="9494" max="9494" width="11.85546875" style="46" customWidth="1"/>
    <col min="9495" max="9504" width="0" style="46" hidden="1" customWidth="1"/>
    <col min="9505" max="9505" width="11.42578125" style="46" customWidth="1"/>
    <col min="9506" max="9730" width="11.42578125" style="46"/>
    <col min="9731" max="9731" width="2.7109375" style="46" customWidth="1"/>
    <col min="9732" max="9732" width="15.7109375" style="46" customWidth="1"/>
    <col min="9733" max="9733" width="22.28515625" style="46" customWidth="1"/>
    <col min="9734" max="9745" width="6.7109375" style="46" customWidth="1"/>
    <col min="9746" max="9746" width="9.85546875" style="46" customWidth="1"/>
    <col min="9747" max="9747" width="9.42578125" style="46" customWidth="1"/>
    <col min="9748" max="9748" width="10" style="46" customWidth="1"/>
    <col min="9749" max="9749" width="8.42578125" style="46" customWidth="1"/>
    <col min="9750" max="9750" width="11.85546875" style="46" customWidth="1"/>
    <col min="9751" max="9760" width="0" style="46" hidden="1" customWidth="1"/>
    <col min="9761" max="9761" width="11.42578125" style="46" customWidth="1"/>
    <col min="9762" max="9986" width="11.42578125" style="46"/>
    <col min="9987" max="9987" width="2.7109375" style="46" customWidth="1"/>
    <col min="9988" max="9988" width="15.7109375" style="46" customWidth="1"/>
    <col min="9989" max="9989" width="22.28515625" style="46" customWidth="1"/>
    <col min="9990" max="10001" width="6.7109375" style="46" customWidth="1"/>
    <col min="10002" max="10002" width="9.85546875" style="46" customWidth="1"/>
    <col min="10003" max="10003" width="9.42578125" style="46" customWidth="1"/>
    <col min="10004" max="10004" width="10" style="46" customWidth="1"/>
    <col min="10005" max="10005" width="8.42578125" style="46" customWidth="1"/>
    <col min="10006" max="10006" width="11.85546875" style="46" customWidth="1"/>
    <col min="10007" max="10016" width="0" style="46" hidden="1" customWidth="1"/>
    <col min="10017" max="10017" width="11.42578125" style="46" customWidth="1"/>
    <col min="10018" max="10242" width="11.42578125" style="46"/>
    <col min="10243" max="10243" width="2.7109375" style="46" customWidth="1"/>
    <col min="10244" max="10244" width="15.7109375" style="46" customWidth="1"/>
    <col min="10245" max="10245" width="22.28515625" style="46" customWidth="1"/>
    <col min="10246" max="10257" width="6.7109375" style="46" customWidth="1"/>
    <col min="10258" max="10258" width="9.85546875" style="46" customWidth="1"/>
    <col min="10259" max="10259" width="9.42578125" style="46" customWidth="1"/>
    <col min="10260" max="10260" width="10" style="46" customWidth="1"/>
    <col min="10261" max="10261" width="8.42578125" style="46" customWidth="1"/>
    <col min="10262" max="10262" width="11.85546875" style="46" customWidth="1"/>
    <col min="10263" max="10272" width="0" style="46" hidden="1" customWidth="1"/>
    <col min="10273" max="10273" width="11.42578125" style="46" customWidth="1"/>
    <col min="10274" max="10498" width="11.42578125" style="46"/>
    <col min="10499" max="10499" width="2.7109375" style="46" customWidth="1"/>
    <col min="10500" max="10500" width="15.7109375" style="46" customWidth="1"/>
    <col min="10501" max="10501" width="22.28515625" style="46" customWidth="1"/>
    <col min="10502" max="10513" width="6.7109375" style="46" customWidth="1"/>
    <col min="10514" max="10514" width="9.85546875" style="46" customWidth="1"/>
    <col min="10515" max="10515" width="9.42578125" style="46" customWidth="1"/>
    <col min="10516" max="10516" width="10" style="46" customWidth="1"/>
    <col min="10517" max="10517" width="8.42578125" style="46" customWidth="1"/>
    <col min="10518" max="10518" width="11.85546875" style="46" customWidth="1"/>
    <col min="10519" max="10528" width="0" style="46" hidden="1" customWidth="1"/>
    <col min="10529" max="10529" width="11.42578125" style="46" customWidth="1"/>
    <col min="10530" max="10754" width="11.42578125" style="46"/>
    <col min="10755" max="10755" width="2.7109375" style="46" customWidth="1"/>
    <col min="10756" max="10756" width="15.7109375" style="46" customWidth="1"/>
    <col min="10757" max="10757" width="22.28515625" style="46" customWidth="1"/>
    <col min="10758" max="10769" width="6.7109375" style="46" customWidth="1"/>
    <col min="10770" max="10770" width="9.85546875" style="46" customWidth="1"/>
    <col min="10771" max="10771" width="9.42578125" style="46" customWidth="1"/>
    <col min="10772" max="10772" width="10" style="46" customWidth="1"/>
    <col min="10773" max="10773" width="8.42578125" style="46" customWidth="1"/>
    <col min="10774" max="10774" width="11.85546875" style="46" customWidth="1"/>
    <col min="10775" max="10784" width="0" style="46" hidden="1" customWidth="1"/>
    <col min="10785" max="10785" width="11.42578125" style="46" customWidth="1"/>
    <col min="10786" max="11010" width="11.42578125" style="46"/>
    <col min="11011" max="11011" width="2.7109375" style="46" customWidth="1"/>
    <col min="11012" max="11012" width="15.7109375" style="46" customWidth="1"/>
    <col min="11013" max="11013" width="22.28515625" style="46" customWidth="1"/>
    <col min="11014" max="11025" width="6.7109375" style="46" customWidth="1"/>
    <col min="11026" max="11026" width="9.85546875" style="46" customWidth="1"/>
    <col min="11027" max="11027" width="9.42578125" style="46" customWidth="1"/>
    <col min="11028" max="11028" width="10" style="46" customWidth="1"/>
    <col min="11029" max="11029" width="8.42578125" style="46" customWidth="1"/>
    <col min="11030" max="11030" width="11.85546875" style="46" customWidth="1"/>
    <col min="11031" max="11040" width="0" style="46" hidden="1" customWidth="1"/>
    <col min="11041" max="11041" width="11.42578125" style="46" customWidth="1"/>
    <col min="11042" max="11266" width="11.42578125" style="46"/>
    <col min="11267" max="11267" width="2.7109375" style="46" customWidth="1"/>
    <col min="11268" max="11268" width="15.7109375" style="46" customWidth="1"/>
    <col min="11269" max="11269" width="22.28515625" style="46" customWidth="1"/>
    <col min="11270" max="11281" width="6.7109375" style="46" customWidth="1"/>
    <col min="11282" max="11282" width="9.85546875" style="46" customWidth="1"/>
    <col min="11283" max="11283" width="9.42578125" style="46" customWidth="1"/>
    <col min="11284" max="11284" width="10" style="46" customWidth="1"/>
    <col min="11285" max="11285" width="8.42578125" style="46" customWidth="1"/>
    <col min="11286" max="11286" width="11.85546875" style="46" customWidth="1"/>
    <col min="11287" max="11296" width="0" style="46" hidden="1" customWidth="1"/>
    <col min="11297" max="11297" width="11.42578125" style="46" customWidth="1"/>
    <col min="11298" max="11522" width="11.42578125" style="46"/>
    <col min="11523" max="11523" width="2.7109375" style="46" customWidth="1"/>
    <col min="11524" max="11524" width="15.7109375" style="46" customWidth="1"/>
    <col min="11525" max="11525" width="22.28515625" style="46" customWidth="1"/>
    <col min="11526" max="11537" width="6.7109375" style="46" customWidth="1"/>
    <col min="11538" max="11538" width="9.85546875" style="46" customWidth="1"/>
    <col min="11539" max="11539" width="9.42578125" style="46" customWidth="1"/>
    <col min="11540" max="11540" width="10" style="46" customWidth="1"/>
    <col min="11541" max="11541" width="8.42578125" style="46" customWidth="1"/>
    <col min="11542" max="11542" width="11.85546875" style="46" customWidth="1"/>
    <col min="11543" max="11552" width="0" style="46" hidden="1" customWidth="1"/>
    <col min="11553" max="11553" width="11.42578125" style="46" customWidth="1"/>
    <col min="11554" max="11778" width="11.42578125" style="46"/>
    <col min="11779" max="11779" width="2.7109375" style="46" customWidth="1"/>
    <col min="11780" max="11780" width="15.7109375" style="46" customWidth="1"/>
    <col min="11781" max="11781" width="22.28515625" style="46" customWidth="1"/>
    <col min="11782" max="11793" width="6.7109375" style="46" customWidth="1"/>
    <col min="11794" max="11794" width="9.85546875" style="46" customWidth="1"/>
    <col min="11795" max="11795" width="9.42578125" style="46" customWidth="1"/>
    <col min="11796" max="11796" width="10" style="46" customWidth="1"/>
    <col min="11797" max="11797" width="8.42578125" style="46" customWidth="1"/>
    <col min="11798" max="11798" width="11.85546875" style="46" customWidth="1"/>
    <col min="11799" max="11808" width="0" style="46" hidden="1" customWidth="1"/>
    <col min="11809" max="11809" width="11.42578125" style="46" customWidth="1"/>
    <col min="11810" max="12034" width="11.42578125" style="46"/>
    <col min="12035" max="12035" width="2.7109375" style="46" customWidth="1"/>
    <col min="12036" max="12036" width="15.7109375" style="46" customWidth="1"/>
    <col min="12037" max="12037" width="22.28515625" style="46" customWidth="1"/>
    <col min="12038" max="12049" width="6.7109375" style="46" customWidth="1"/>
    <col min="12050" max="12050" width="9.85546875" style="46" customWidth="1"/>
    <col min="12051" max="12051" width="9.42578125" style="46" customWidth="1"/>
    <col min="12052" max="12052" width="10" style="46" customWidth="1"/>
    <col min="12053" max="12053" width="8.42578125" style="46" customWidth="1"/>
    <col min="12054" max="12054" width="11.85546875" style="46" customWidth="1"/>
    <col min="12055" max="12064" width="0" style="46" hidden="1" customWidth="1"/>
    <col min="12065" max="12065" width="11.42578125" style="46" customWidth="1"/>
    <col min="12066" max="12290" width="11.42578125" style="46"/>
    <col min="12291" max="12291" width="2.7109375" style="46" customWidth="1"/>
    <col min="12292" max="12292" width="15.7109375" style="46" customWidth="1"/>
    <col min="12293" max="12293" width="22.28515625" style="46" customWidth="1"/>
    <col min="12294" max="12305" width="6.7109375" style="46" customWidth="1"/>
    <col min="12306" max="12306" width="9.85546875" style="46" customWidth="1"/>
    <col min="12307" max="12307" width="9.42578125" style="46" customWidth="1"/>
    <col min="12308" max="12308" width="10" style="46" customWidth="1"/>
    <col min="12309" max="12309" width="8.42578125" style="46" customWidth="1"/>
    <col min="12310" max="12310" width="11.85546875" style="46" customWidth="1"/>
    <col min="12311" max="12320" width="0" style="46" hidden="1" customWidth="1"/>
    <col min="12321" max="12321" width="11.42578125" style="46" customWidth="1"/>
    <col min="12322" max="12546" width="11.42578125" style="46"/>
    <col min="12547" max="12547" width="2.7109375" style="46" customWidth="1"/>
    <col min="12548" max="12548" width="15.7109375" style="46" customWidth="1"/>
    <col min="12549" max="12549" width="22.28515625" style="46" customWidth="1"/>
    <col min="12550" max="12561" width="6.7109375" style="46" customWidth="1"/>
    <col min="12562" max="12562" width="9.85546875" style="46" customWidth="1"/>
    <col min="12563" max="12563" width="9.42578125" style="46" customWidth="1"/>
    <col min="12564" max="12564" width="10" style="46" customWidth="1"/>
    <col min="12565" max="12565" width="8.42578125" style="46" customWidth="1"/>
    <col min="12566" max="12566" width="11.85546875" style="46" customWidth="1"/>
    <col min="12567" max="12576" width="0" style="46" hidden="1" customWidth="1"/>
    <col min="12577" max="12577" width="11.42578125" style="46" customWidth="1"/>
    <col min="12578" max="12802" width="11.42578125" style="46"/>
    <col min="12803" max="12803" width="2.7109375" style="46" customWidth="1"/>
    <col min="12804" max="12804" width="15.7109375" style="46" customWidth="1"/>
    <col min="12805" max="12805" width="22.28515625" style="46" customWidth="1"/>
    <col min="12806" max="12817" width="6.7109375" style="46" customWidth="1"/>
    <col min="12818" max="12818" width="9.85546875" style="46" customWidth="1"/>
    <col min="12819" max="12819" width="9.42578125" style="46" customWidth="1"/>
    <col min="12820" max="12820" width="10" style="46" customWidth="1"/>
    <col min="12821" max="12821" width="8.42578125" style="46" customWidth="1"/>
    <col min="12822" max="12822" width="11.85546875" style="46" customWidth="1"/>
    <col min="12823" max="12832" width="0" style="46" hidden="1" customWidth="1"/>
    <col min="12833" max="12833" width="11.42578125" style="46" customWidth="1"/>
    <col min="12834" max="13058" width="11.42578125" style="46"/>
    <col min="13059" max="13059" width="2.7109375" style="46" customWidth="1"/>
    <col min="13060" max="13060" width="15.7109375" style="46" customWidth="1"/>
    <col min="13061" max="13061" width="22.28515625" style="46" customWidth="1"/>
    <col min="13062" max="13073" width="6.7109375" style="46" customWidth="1"/>
    <col min="13074" max="13074" width="9.85546875" style="46" customWidth="1"/>
    <col min="13075" max="13075" width="9.42578125" style="46" customWidth="1"/>
    <col min="13076" max="13076" width="10" style="46" customWidth="1"/>
    <col min="13077" max="13077" width="8.42578125" style="46" customWidth="1"/>
    <col min="13078" max="13078" width="11.85546875" style="46" customWidth="1"/>
    <col min="13079" max="13088" width="0" style="46" hidden="1" customWidth="1"/>
    <col min="13089" max="13089" width="11.42578125" style="46" customWidth="1"/>
    <col min="13090" max="13314" width="11.42578125" style="46"/>
    <col min="13315" max="13315" width="2.7109375" style="46" customWidth="1"/>
    <col min="13316" max="13316" width="15.7109375" style="46" customWidth="1"/>
    <col min="13317" max="13317" width="22.28515625" style="46" customWidth="1"/>
    <col min="13318" max="13329" width="6.7109375" style="46" customWidth="1"/>
    <col min="13330" max="13330" width="9.85546875" style="46" customWidth="1"/>
    <col min="13331" max="13331" width="9.42578125" style="46" customWidth="1"/>
    <col min="13332" max="13332" width="10" style="46" customWidth="1"/>
    <col min="13333" max="13333" width="8.42578125" style="46" customWidth="1"/>
    <col min="13334" max="13334" width="11.85546875" style="46" customWidth="1"/>
    <col min="13335" max="13344" width="0" style="46" hidden="1" customWidth="1"/>
    <col min="13345" max="13345" width="11.42578125" style="46" customWidth="1"/>
    <col min="13346" max="13570" width="11.42578125" style="46"/>
    <col min="13571" max="13571" width="2.7109375" style="46" customWidth="1"/>
    <col min="13572" max="13572" width="15.7109375" style="46" customWidth="1"/>
    <col min="13573" max="13573" width="22.28515625" style="46" customWidth="1"/>
    <col min="13574" max="13585" width="6.7109375" style="46" customWidth="1"/>
    <col min="13586" max="13586" width="9.85546875" style="46" customWidth="1"/>
    <col min="13587" max="13587" width="9.42578125" style="46" customWidth="1"/>
    <col min="13588" max="13588" width="10" style="46" customWidth="1"/>
    <col min="13589" max="13589" width="8.42578125" style="46" customWidth="1"/>
    <col min="13590" max="13590" width="11.85546875" style="46" customWidth="1"/>
    <col min="13591" max="13600" width="0" style="46" hidden="1" customWidth="1"/>
    <col min="13601" max="13601" width="11.42578125" style="46" customWidth="1"/>
    <col min="13602" max="13826" width="11.42578125" style="46"/>
    <col min="13827" max="13827" width="2.7109375" style="46" customWidth="1"/>
    <col min="13828" max="13828" width="15.7109375" style="46" customWidth="1"/>
    <col min="13829" max="13829" width="22.28515625" style="46" customWidth="1"/>
    <col min="13830" max="13841" width="6.7109375" style="46" customWidth="1"/>
    <col min="13842" max="13842" width="9.85546875" style="46" customWidth="1"/>
    <col min="13843" max="13843" width="9.42578125" style="46" customWidth="1"/>
    <col min="13844" max="13844" width="10" style="46" customWidth="1"/>
    <col min="13845" max="13845" width="8.42578125" style="46" customWidth="1"/>
    <col min="13846" max="13846" width="11.85546875" style="46" customWidth="1"/>
    <col min="13847" max="13856" width="0" style="46" hidden="1" customWidth="1"/>
    <col min="13857" max="13857" width="11.42578125" style="46" customWidth="1"/>
    <col min="13858" max="14082" width="11.42578125" style="46"/>
    <col min="14083" max="14083" width="2.7109375" style="46" customWidth="1"/>
    <col min="14084" max="14084" width="15.7109375" style="46" customWidth="1"/>
    <col min="14085" max="14085" width="22.28515625" style="46" customWidth="1"/>
    <col min="14086" max="14097" width="6.7109375" style="46" customWidth="1"/>
    <col min="14098" max="14098" width="9.85546875" style="46" customWidth="1"/>
    <col min="14099" max="14099" width="9.42578125" style="46" customWidth="1"/>
    <col min="14100" max="14100" width="10" style="46" customWidth="1"/>
    <col min="14101" max="14101" width="8.42578125" style="46" customWidth="1"/>
    <col min="14102" max="14102" width="11.85546875" style="46" customWidth="1"/>
    <col min="14103" max="14112" width="0" style="46" hidden="1" customWidth="1"/>
    <col min="14113" max="14113" width="11.42578125" style="46" customWidth="1"/>
    <col min="14114" max="14338" width="11.42578125" style="46"/>
    <col min="14339" max="14339" width="2.7109375" style="46" customWidth="1"/>
    <col min="14340" max="14340" width="15.7109375" style="46" customWidth="1"/>
    <col min="14341" max="14341" width="22.28515625" style="46" customWidth="1"/>
    <col min="14342" max="14353" width="6.7109375" style="46" customWidth="1"/>
    <col min="14354" max="14354" width="9.85546875" style="46" customWidth="1"/>
    <col min="14355" max="14355" width="9.42578125" style="46" customWidth="1"/>
    <col min="14356" max="14356" width="10" style="46" customWidth="1"/>
    <col min="14357" max="14357" width="8.42578125" style="46" customWidth="1"/>
    <col min="14358" max="14358" width="11.85546875" style="46" customWidth="1"/>
    <col min="14359" max="14368" width="0" style="46" hidden="1" customWidth="1"/>
    <col min="14369" max="14369" width="11.42578125" style="46" customWidth="1"/>
    <col min="14370" max="14594" width="11.42578125" style="46"/>
    <col min="14595" max="14595" width="2.7109375" style="46" customWidth="1"/>
    <col min="14596" max="14596" width="15.7109375" style="46" customWidth="1"/>
    <col min="14597" max="14597" width="22.28515625" style="46" customWidth="1"/>
    <col min="14598" max="14609" width="6.7109375" style="46" customWidth="1"/>
    <col min="14610" max="14610" width="9.85546875" style="46" customWidth="1"/>
    <col min="14611" max="14611" width="9.42578125" style="46" customWidth="1"/>
    <col min="14612" max="14612" width="10" style="46" customWidth="1"/>
    <col min="14613" max="14613" width="8.42578125" style="46" customWidth="1"/>
    <col min="14614" max="14614" width="11.85546875" style="46" customWidth="1"/>
    <col min="14615" max="14624" width="0" style="46" hidden="1" customWidth="1"/>
    <col min="14625" max="14625" width="11.42578125" style="46" customWidth="1"/>
    <col min="14626" max="14850" width="11.42578125" style="46"/>
    <col min="14851" max="14851" width="2.7109375" style="46" customWidth="1"/>
    <col min="14852" max="14852" width="15.7109375" style="46" customWidth="1"/>
    <col min="14853" max="14853" width="22.28515625" style="46" customWidth="1"/>
    <col min="14854" max="14865" width="6.7109375" style="46" customWidth="1"/>
    <col min="14866" max="14866" width="9.85546875" style="46" customWidth="1"/>
    <col min="14867" max="14867" width="9.42578125" style="46" customWidth="1"/>
    <col min="14868" max="14868" width="10" style="46" customWidth="1"/>
    <col min="14869" max="14869" width="8.42578125" style="46" customWidth="1"/>
    <col min="14870" max="14870" width="11.85546875" style="46" customWidth="1"/>
    <col min="14871" max="14880" width="0" style="46" hidden="1" customWidth="1"/>
    <col min="14881" max="14881" width="11.42578125" style="46" customWidth="1"/>
    <col min="14882" max="15106" width="11.42578125" style="46"/>
    <col min="15107" max="15107" width="2.7109375" style="46" customWidth="1"/>
    <col min="15108" max="15108" width="15.7109375" style="46" customWidth="1"/>
    <col min="15109" max="15109" width="22.28515625" style="46" customWidth="1"/>
    <col min="15110" max="15121" width="6.7109375" style="46" customWidth="1"/>
    <col min="15122" max="15122" width="9.85546875" style="46" customWidth="1"/>
    <col min="15123" max="15123" width="9.42578125" style="46" customWidth="1"/>
    <col min="15124" max="15124" width="10" style="46" customWidth="1"/>
    <col min="15125" max="15125" width="8.42578125" style="46" customWidth="1"/>
    <col min="15126" max="15126" width="11.85546875" style="46" customWidth="1"/>
    <col min="15127" max="15136" width="0" style="46" hidden="1" customWidth="1"/>
    <col min="15137" max="15137" width="11.42578125" style="46" customWidth="1"/>
    <col min="15138" max="15362" width="11.42578125" style="46"/>
    <col min="15363" max="15363" width="2.7109375" style="46" customWidth="1"/>
    <col min="15364" max="15364" width="15.7109375" style="46" customWidth="1"/>
    <col min="15365" max="15365" width="22.28515625" style="46" customWidth="1"/>
    <col min="15366" max="15377" width="6.7109375" style="46" customWidth="1"/>
    <col min="15378" max="15378" width="9.85546875" style="46" customWidth="1"/>
    <col min="15379" max="15379" width="9.42578125" style="46" customWidth="1"/>
    <col min="15380" max="15380" width="10" style="46" customWidth="1"/>
    <col min="15381" max="15381" width="8.42578125" style="46" customWidth="1"/>
    <col min="15382" max="15382" width="11.85546875" style="46" customWidth="1"/>
    <col min="15383" max="15392" width="0" style="46" hidden="1" customWidth="1"/>
    <col min="15393" max="15393" width="11.42578125" style="46" customWidth="1"/>
    <col min="15394" max="15618" width="11.42578125" style="46"/>
    <col min="15619" max="15619" width="2.7109375" style="46" customWidth="1"/>
    <col min="15620" max="15620" width="15.7109375" style="46" customWidth="1"/>
    <col min="15621" max="15621" width="22.28515625" style="46" customWidth="1"/>
    <col min="15622" max="15633" width="6.7109375" style="46" customWidth="1"/>
    <col min="15634" max="15634" width="9.85546875" style="46" customWidth="1"/>
    <col min="15635" max="15635" width="9.42578125" style="46" customWidth="1"/>
    <col min="15636" max="15636" width="10" style="46" customWidth="1"/>
    <col min="15637" max="15637" width="8.42578125" style="46" customWidth="1"/>
    <col min="15638" max="15638" width="11.85546875" style="46" customWidth="1"/>
    <col min="15639" max="15648" width="0" style="46" hidden="1" customWidth="1"/>
    <col min="15649" max="15649" width="11.42578125" style="46" customWidth="1"/>
    <col min="15650" max="15874" width="11.42578125" style="46"/>
    <col min="15875" max="15875" width="2.7109375" style="46" customWidth="1"/>
    <col min="15876" max="15876" width="15.7109375" style="46" customWidth="1"/>
    <col min="15877" max="15877" width="22.28515625" style="46" customWidth="1"/>
    <col min="15878" max="15889" width="6.7109375" style="46" customWidth="1"/>
    <col min="15890" max="15890" width="9.85546875" style="46" customWidth="1"/>
    <col min="15891" max="15891" width="9.42578125" style="46" customWidth="1"/>
    <col min="15892" max="15892" width="10" style="46" customWidth="1"/>
    <col min="15893" max="15893" width="8.42578125" style="46" customWidth="1"/>
    <col min="15894" max="15894" width="11.85546875" style="46" customWidth="1"/>
    <col min="15895" max="15904" width="0" style="46" hidden="1" customWidth="1"/>
    <col min="15905" max="15905" width="11.42578125" style="46" customWidth="1"/>
    <col min="15906" max="16130" width="11.42578125" style="46"/>
    <col min="16131" max="16131" width="2.7109375" style="46" customWidth="1"/>
    <col min="16132" max="16132" width="15.7109375" style="46" customWidth="1"/>
    <col min="16133" max="16133" width="22.28515625" style="46" customWidth="1"/>
    <col min="16134" max="16145" width="6.7109375" style="46" customWidth="1"/>
    <col min="16146" max="16146" width="9.85546875" style="46" customWidth="1"/>
    <col min="16147" max="16147" width="9.42578125" style="46" customWidth="1"/>
    <col min="16148" max="16148" width="10" style="46" customWidth="1"/>
    <col min="16149" max="16149" width="8.42578125" style="46" customWidth="1"/>
    <col min="16150" max="16150" width="11.85546875" style="46" customWidth="1"/>
    <col min="16151" max="16160" width="0" style="46" hidden="1" customWidth="1"/>
    <col min="16161" max="16161" width="11.42578125" style="46" customWidth="1"/>
    <col min="16162" max="16384" width="11.42578125" style="46"/>
  </cols>
  <sheetData>
    <row r="1" spans="2:42" ht="13.5" thickBot="1" x14ac:dyDescent="0.25"/>
    <row r="2" spans="2:42" ht="15" customHeight="1" x14ac:dyDescent="0.2">
      <c r="B2" s="382" t="s">
        <v>612</v>
      </c>
      <c r="C2" s="383"/>
      <c r="D2" s="384"/>
      <c r="E2" s="343" t="s">
        <v>613</v>
      </c>
      <c r="F2" s="344"/>
      <c r="G2" s="344"/>
      <c r="H2" s="344"/>
      <c r="I2" s="344"/>
      <c r="J2" s="345"/>
      <c r="K2" s="343" t="s">
        <v>490</v>
      </c>
      <c r="L2" s="344"/>
      <c r="M2" s="344"/>
      <c r="N2" s="345"/>
      <c r="O2" s="343" t="s">
        <v>614</v>
      </c>
      <c r="P2" s="344"/>
      <c r="Q2" s="344"/>
      <c r="R2" s="345"/>
      <c r="S2" s="343" t="s">
        <v>141</v>
      </c>
      <c r="T2" s="345"/>
      <c r="U2" s="343" t="s">
        <v>142</v>
      </c>
      <c r="V2" s="345"/>
      <c r="W2" s="343" t="s">
        <v>465</v>
      </c>
      <c r="X2" s="344"/>
      <c r="Y2" s="345"/>
      <c r="Z2" s="496" t="s">
        <v>584</v>
      </c>
      <c r="AA2" s="451" t="s">
        <v>585</v>
      </c>
      <c r="AB2" s="490" t="s">
        <v>607</v>
      </c>
      <c r="AC2" s="499" t="s">
        <v>586</v>
      </c>
      <c r="AD2" s="446" t="s">
        <v>606</v>
      </c>
      <c r="AE2" s="47"/>
    </row>
    <row r="3" spans="2:42" ht="15" customHeight="1" x14ac:dyDescent="0.2">
      <c r="B3" s="385"/>
      <c r="C3" s="386"/>
      <c r="D3" s="387"/>
      <c r="E3" s="358"/>
      <c r="F3" s="359"/>
      <c r="G3" s="359"/>
      <c r="H3" s="359"/>
      <c r="I3" s="359"/>
      <c r="J3" s="360"/>
      <c r="K3" s="352" t="str">
        <f>IF(E3="","",VLOOKUP(E3,#REF!,2,FALSE))</f>
        <v/>
      </c>
      <c r="L3" s="353"/>
      <c r="M3" s="353"/>
      <c r="N3" s="354"/>
      <c r="O3" s="358"/>
      <c r="P3" s="359"/>
      <c r="Q3" s="359"/>
      <c r="R3" s="360"/>
      <c r="S3" s="358"/>
      <c r="T3" s="360"/>
      <c r="U3" s="358"/>
      <c r="V3" s="360"/>
      <c r="W3" s="346"/>
      <c r="X3" s="347"/>
      <c r="Y3" s="348"/>
      <c r="Z3" s="497"/>
      <c r="AA3" s="498"/>
      <c r="AB3" s="491"/>
      <c r="AC3" s="500"/>
      <c r="AD3" s="447"/>
      <c r="AE3" s="47"/>
    </row>
    <row r="4" spans="2:42" ht="15" customHeight="1" thickBot="1" x14ac:dyDescent="0.25">
      <c r="B4" s="388"/>
      <c r="C4" s="389"/>
      <c r="D4" s="390"/>
      <c r="E4" s="361"/>
      <c r="F4" s="362"/>
      <c r="G4" s="362"/>
      <c r="H4" s="362"/>
      <c r="I4" s="362"/>
      <c r="J4" s="363"/>
      <c r="K4" s="355"/>
      <c r="L4" s="356"/>
      <c r="M4" s="356"/>
      <c r="N4" s="357"/>
      <c r="O4" s="361"/>
      <c r="P4" s="362"/>
      <c r="Q4" s="362"/>
      <c r="R4" s="363"/>
      <c r="S4" s="361"/>
      <c r="T4" s="363"/>
      <c r="U4" s="361"/>
      <c r="V4" s="363"/>
      <c r="W4" s="349"/>
      <c r="X4" s="350"/>
      <c r="Y4" s="351"/>
      <c r="Z4" s="492" t="s">
        <v>608</v>
      </c>
      <c r="AA4" s="493"/>
      <c r="AB4" s="491"/>
      <c r="AC4" s="500"/>
      <c r="AD4" s="447"/>
      <c r="AE4" s="47"/>
    </row>
    <row r="5" spans="2:42" ht="15" customHeight="1" x14ac:dyDescent="0.2">
      <c r="B5" s="373" t="s">
        <v>611</v>
      </c>
      <c r="C5" s="374"/>
      <c r="D5" s="375"/>
      <c r="E5" s="370" t="s">
        <v>529</v>
      </c>
      <c r="F5" s="371"/>
      <c r="G5" s="372"/>
      <c r="H5" s="370" t="s">
        <v>551</v>
      </c>
      <c r="I5" s="371"/>
      <c r="J5" s="372"/>
      <c r="K5" s="370" t="s">
        <v>553</v>
      </c>
      <c r="L5" s="371"/>
      <c r="M5" s="372"/>
      <c r="N5" s="370" t="s">
        <v>550</v>
      </c>
      <c r="O5" s="371"/>
      <c r="P5" s="372"/>
      <c r="Q5" s="370" t="s">
        <v>552</v>
      </c>
      <c r="R5" s="371"/>
      <c r="S5" s="372"/>
      <c r="T5" s="370" t="s">
        <v>591</v>
      </c>
      <c r="U5" s="371"/>
      <c r="V5" s="372"/>
      <c r="W5" s="370" t="s">
        <v>562</v>
      </c>
      <c r="X5" s="371"/>
      <c r="Y5" s="372"/>
      <c r="Z5" s="494"/>
      <c r="AA5" s="495"/>
      <c r="AB5" s="491"/>
      <c r="AC5" s="500"/>
      <c r="AD5" s="447"/>
      <c r="AE5" s="47"/>
    </row>
    <row r="6" spans="2:42" ht="15" customHeight="1" x14ac:dyDescent="0.2">
      <c r="B6" s="376"/>
      <c r="C6" s="377"/>
      <c r="D6" s="378"/>
      <c r="E6" s="364" t="str">
        <f>IF(D8="","",D8)</f>
        <v/>
      </c>
      <c r="F6" s="365"/>
      <c r="G6" s="366"/>
      <c r="H6" s="364" t="str">
        <f>IF(D14="","",D14)</f>
        <v/>
      </c>
      <c r="I6" s="365"/>
      <c r="J6" s="366"/>
      <c r="K6" s="364" t="str">
        <f>IF(D20="","",D20)</f>
        <v/>
      </c>
      <c r="L6" s="365"/>
      <c r="M6" s="366"/>
      <c r="N6" s="364" t="str">
        <f>IF(D26="","",D26)</f>
        <v/>
      </c>
      <c r="O6" s="365"/>
      <c r="P6" s="366"/>
      <c r="Q6" s="364" t="str">
        <f>IF(D32="","",D32)</f>
        <v/>
      </c>
      <c r="R6" s="365"/>
      <c r="S6" s="366"/>
      <c r="T6" s="364" t="str">
        <f>IF(D38="","",D38)</f>
        <v/>
      </c>
      <c r="U6" s="365"/>
      <c r="V6" s="366"/>
      <c r="W6" s="364" t="str">
        <f>IF(D44="","",D44)</f>
        <v/>
      </c>
      <c r="X6" s="365"/>
      <c r="Y6" s="366"/>
      <c r="Z6" s="489" t="s">
        <v>588</v>
      </c>
      <c r="AA6" s="420" t="s">
        <v>576</v>
      </c>
      <c r="AB6" s="491"/>
      <c r="AC6" s="500"/>
      <c r="AD6" s="447"/>
      <c r="AE6" s="47"/>
      <c r="AF6" s="456" t="s">
        <v>597</v>
      </c>
      <c r="AG6" s="450" t="s">
        <v>598</v>
      </c>
      <c r="AH6" s="450"/>
      <c r="AI6" s="450"/>
      <c r="AJ6" s="450"/>
      <c r="AK6" s="450"/>
      <c r="AL6" s="450"/>
      <c r="AM6" s="450"/>
      <c r="AO6" s="455" t="s">
        <v>594</v>
      </c>
      <c r="AP6" s="455"/>
    </row>
    <row r="7" spans="2:42" ht="15" customHeight="1" thickBot="1" x14ac:dyDescent="0.25">
      <c r="B7" s="379"/>
      <c r="C7" s="380"/>
      <c r="D7" s="381"/>
      <c r="E7" s="367"/>
      <c r="F7" s="368"/>
      <c r="G7" s="369"/>
      <c r="H7" s="367"/>
      <c r="I7" s="368"/>
      <c r="J7" s="369"/>
      <c r="K7" s="367"/>
      <c r="L7" s="368"/>
      <c r="M7" s="369"/>
      <c r="N7" s="367"/>
      <c r="O7" s="368"/>
      <c r="P7" s="369"/>
      <c r="Q7" s="367"/>
      <c r="R7" s="368"/>
      <c r="S7" s="369"/>
      <c r="T7" s="367"/>
      <c r="U7" s="368"/>
      <c r="V7" s="369"/>
      <c r="W7" s="367"/>
      <c r="X7" s="368"/>
      <c r="Y7" s="369"/>
      <c r="Z7" s="489"/>
      <c r="AA7" s="420"/>
      <c r="AB7" s="491"/>
      <c r="AC7" s="500"/>
      <c r="AD7" s="447"/>
      <c r="AE7" s="47"/>
      <c r="AF7" s="456"/>
      <c r="AG7" s="450"/>
      <c r="AH7" s="450"/>
      <c r="AI7" s="450"/>
      <c r="AJ7" s="450"/>
      <c r="AK7" s="450"/>
      <c r="AL7" s="450"/>
      <c r="AM7" s="450"/>
      <c r="AO7" s="48" t="s">
        <v>596</v>
      </c>
      <c r="AP7" s="48" t="s">
        <v>595</v>
      </c>
    </row>
    <row r="8" spans="2:42" ht="15" customHeight="1" x14ac:dyDescent="0.2">
      <c r="B8" s="468" t="s">
        <v>529</v>
      </c>
      <c r="C8" s="457" t="s">
        <v>593</v>
      </c>
      <c r="D8" s="466"/>
      <c r="E8" s="417" t="s">
        <v>578</v>
      </c>
      <c r="F8" s="400"/>
      <c r="G8" s="407" t="s">
        <v>577</v>
      </c>
      <c r="H8" s="472"/>
      <c r="I8" s="398" t="str">
        <f>IF(H8="","",IF(J10="2,80M",H8*0.86,H8))</f>
        <v/>
      </c>
      <c r="J8" s="445"/>
      <c r="K8" s="487"/>
      <c r="L8" s="398" t="str">
        <f>IF(K8="","",IF(M10="2,80M",K8*0.86,K8))</f>
        <v/>
      </c>
      <c r="M8" s="445"/>
      <c r="N8" s="472"/>
      <c r="O8" s="398" t="str">
        <f>IF(N8="","",IF(P10="2,80M",N8*0.86,N8))</f>
        <v/>
      </c>
      <c r="P8" s="445"/>
      <c r="Q8" s="472"/>
      <c r="R8" s="398" t="str">
        <f>IF(Q8="","",IF(S10="2,80M",Q8*0.86,Q8))</f>
        <v/>
      </c>
      <c r="S8" s="445"/>
      <c r="T8" s="472"/>
      <c r="U8" s="398" t="str">
        <f>IF(T8="","",IF(V10="2,80M",T8*0.86,T8))</f>
        <v/>
      </c>
      <c r="V8" s="445"/>
      <c r="W8" s="472"/>
      <c r="X8" s="398" t="str">
        <f>IF(W8="","",IF(Y10="2,80M",W8*0.86,W8))</f>
        <v/>
      </c>
      <c r="Y8" s="445"/>
      <c r="Z8" s="422" t="str">
        <f>IF(D8="","",SUM(F8,I8,L8,O8,R8,U8,X8))</f>
        <v/>
      </c>
      <c r="AA8" s="424" t="str">
        <f>IF(D8="","",SUM(G8,J8,M8,P8,S8,V8,Y8))</f>
        <v/>
      </c>
      <c r="AB8" s="431" t="str">
        <f>IF(Z8="","",IF(SUM(F10,I10,L10,O10,R10,U10,X10)=0,"0",SUM(F10,I10,L10,O10,R10,U10,X10)))</f>
        <v/>
      </c>
      <c r="AC8" s="452" t="str">
        <f>IF(AB8="","",RANK(AF9,$AF$9:$AF$45,0))</f>
        <v/>
      </c>
      <c r="AD8" s="451" t="str">
        <f>IF(AC8="","",VLOOKUP(AC8,$AO$8:$AP$14,2,FALSE))</f>
        <v/>
      </c>
      <c r="AE8" s="49"/>
      <c r="AF8" s="50" t="s">
        <v>529</v>
      </c>
      <c r="AG8" s="48" t="s">
        <v>599</v>
      </c>
      <c r="AH8" s="48" t="s">
        <v>600</v>
      </c>
      <c r="AI8" s="48" t="s">
        <v>601</v>
      </c>
      <c r="AJ8" s="48" t="s">
        <v>602</v>
      </c>
      <c r="AK8" s="48" t="s">
        <v>603</v>
      </c>
      <c r="AL8" s="48" t="s">
        <v>604</v>
      </c>
      <c r="AM8" s="48" t="s">
        <v>605</v>
      </c>
      <c r="AO8" s="51">
        <v>1</v>
      </c>
      <c r="AP8" s="51">
        <v>16</v>
      </c>
    </row>
    <row r="9" spans="2:42" ht="15" customHeight="1" x14ac:dyDescent="0.2">
      <c r="B9" s="469"/>
      <c r="C9" s="460"/>
      <c r="D9" s="467"/>
      <c r="E9" s="418"/>
      <c r="F9" s="401"/>
      <c r="G9" s="408"/>
      <c r="H9" s="473"/>
      <c r="I9" s="399"/>
      <c r="J9" s="402"/>
      <c r="K9" s="488"/>
      <c r="L9" s="399"/>
      <c r="M9" s="402"/>
      <c r="N9" s="473"/>
      <c r="O9" s="399"/>
      <c r="P9" s="402"/>
      <c r="Q9" s="473"/>
      <c r="R9" s="399"/>
      <c r="S9" s="402"/>
      <c r="T9" s="473"/>
      <c r="U9" s="399"/>
      <c r="V9" s="402"/>
      <c r="W9" s="473"/>
      <c r="X9" s="399"/>
      <c r="Y9" s="402"/>
      <c r="Z9" s="423"/>
      <c r="AA9" s="425"/>
      <c r="AB9" s="432"/>
      <c r="AC9" s="453"/>
      <c r="AD9" s="420"/>
      <c r="AE9" s="49"/>
      <c r="AF9" s="449">
        <f>IF(AB8="",0,AB8*500000+Z10*10000+Z12*10+AA12/10)</f>
        <v>0</v>
      </c>
      <c r="AG9" s="444">
        <f>IF(OR(F10=1,F10=2),E12,0)</f>
        <v>0</v>
      </c>
      <c r="AH9" s="444">
        <f>IF(OR(I10=1,I10=2),H12,0)</f>
        <v>0</v>
      </c>
      <c r="AI9" s="444">
        <f>IF(OR(L10=1,L10=2),K12,0)</f>
        <v>0</v>
      </c>
      <c r="AJ9" s="444">
        <f>IF(OR(O10=1,O10=2),N12,0)</f>
        <v>0</v>
      </c>
      <c r="AK9" s="444">
        <f>IF(OR(R10=1,R10=2),Q12,0)</f>
        <v>0</v>
      </c>
      <c r="AL9" s="444">
        <f>IF(OR(U10=1,U10=2),T12,0)</f>
        <v>0</v>
      </c>
      <c r="AM9" s="444">
        <f>IF(OR(X10=1,X10=2),W12,0)</f>
        <v>0</v>
      </c>
      <c r="AO9" s="51">
        <v>2</v>
      </c>
      <c r="AP9" s="51">
        <v>11</v>
      </c>
    </row>
    <row r="10" spans="2:42" ht="15" customHeight="1" x14ac:dyDescent="0.2">
      <c r="B10" s="469"/>
      <c r="C10" s="459" t="s">
        <v>589</v>
      </c>
      <c r="D10" s="464" t="str">
        <f>IF(D8="","",VLOOKUP(D8,#REF!,2,FALSE))</f>
        <v/>
      </c>
      <c r="E10" s="413"/>
      <c r="F10" s="414" t="s">
        <v>592</v>
      </c>
      <c r="G10" s="416" t="s">
        <v>569</v>
      </c>
      <c r="H10" s="413"/>
      <c r="I10" s="394" t="str">
        <f>IF(ISBLANK(H8),"",IF(H8&gt;E14,2,IF(H8=E14,1,"0")))</f>
        <v/>
      </c>
      <c r="J10" s="434" t="s">
        <v>494</v>
      </c>
      <c r="K10" s="413"/>
      <c r="L10" s="394" t="str">
        <f>IF(ISBLANK(K8),"",IF(K8&gt;E20,2,IF(K8=E20,1,"0")))</f>
        <v/>
      </c>
      <c r="M10" s="434" t="s">
        <v>494</v>
      </c>
      <c r="N10" s="462"/>
      <c r="O10" s="394" t="str">
        <f>IF(ISBLANK(N8),"",IF(N8&gt;E26,2,IF(N8=E26,1,"0")))</f>
        <v/>
      </c>
      <c r="P10" s="434" t="s">
        <v>494</v>
      </c>
      <c r="Q10" s="413"/>
      <c r="R10" s="394" t="str">
        <f>IF(ISBLANK(Q8),"",IF(Q8&gt;E32,2,IF(Q8=E32,1,"0")))</f>
        <v/>
      </c>
      <c r="S10" s="434" t="s">
        <v>494</v>
      </c>
      <c r="T10" s="413"/>
      <c r="U10" s="394" t="str">
        <f>IF(ISBLANK(T8),"",IF(T8&gt;E38,2,IF(T8=E38,1,"0")))</f>
        <v/>
      </c>
      <c r="V10" s="434" t="s">
        <v>494</v>
      </c>
      <c r="W10" s="413"/>
      <c r="X10" s="394" t="str">
        <f>IF(ISBLANK(W8),"",IF(W8&gt;E44,2,IF(W8=E44,1,"0")))</f>
        <v/>
      </c>
      <c r="Y10" s="434" t="s">
        <v>494</v>
      </c>
      <c r="Z10" s="427" t="str">
        <f>IF(D8="","",IF(AA8=0,0,(ROUNDDOWN(Z8/AA8,3))))</f>
        <v/>
      </c>
      <c r="AA10" s="428"/>
      <c r="AB10" s="432"/>
      <c r="AC10" s="453"/>
      <c r="AD10" s="420"/>
      <c r="AE10" s="49"/>
      <c r="AF10" s="449"/>
      <c r="AG10" s="444"/>
      <c r="AH10" s="444"/>
      <c r="AI10" s="444"/>
      <c r="AJ10" s="444"/>
      <c r="AK10" s="444"/>
      <c r="AL10" s="444"/>
      <c r="AM10" s="444"/>
      <c r="AO10" s="51">
        <v>3</v>
      </c>
      <c r="AP10" s="51">
        <v>8</v>
      </c>
    </row>
    <row r="11" spans="2:42" ht="15" customHeight="1" x14ac:dyDescent="0.2">
      <c r="B11" s="469"/>
      <c r="C11" s="460"/>
      <c r="D11" s="465"/>
      <c r="E11" s="413"/>
      <c r="F11" s="415"/>
      <c r="G11" s="416"/>
      <c r="H11" s="413"/>
      <c r="I11" s="395"/>
      <c r="J11" s="434"/>
      <c r="K11" s="413"/>
      <c r="L11" s="395"/>
      <c r="M11" s="434"/>
      <c r="N11" s="463"/>
      <c r="O11" s="395"/>
      <c r="P11" s="434"/>
      <c r="Q11" s="413"/>
      <c r="R11" s="395"/>
      <c r="S11" s="434"/>
      <c r="T11" s="413"/>
      <c r="U11" s="395"/>
      <c r="V11" s="434"/>
      <c r="W11" s="413"/>
      <c r="X11" s="395"/>
      <c r="Y11" s="434"/>
      <c r="Z11" s="429"/>
      <c r="AA11" s="430"/>
      <c r="AB11" s="432"/>
      <c r="AC11" s="453"/>
      <c r="AD11" s="420"/>
      <c r="AE11" s="49"/>
      <c r="AF11" s="449"/>
      <c r="AG11" s="444"/>
      <c r="AH11" s="444"/>
      <c r="AI11" s="444"/>
      <c r="AJ11" s="444"/>
      <c r="AK11" s="444"/>
      <c r="AL11" s="444"/>
      <c r="AM11" s="444"/>
      <c r="AO11" s="51">
        <v>4</v>
      </c>
      <c r="AP11" s="51">
        <v>5</v>
      </c>
    </row>
    <row r="12" spans="2:42" ht="15" customHeight="1" x14ac:dyDescent="0.2">
      <c r="B12" s="469"/>
      <c r="C12" s="458" t="s">
        <v>590</v>
      </c>
      <c r="D12" s="366" t="str">
        <f>IF(D8="","",VLOOKUP(D8,#REF!,5,FALSE))</f>
        <v/>
      </c>
      <c r="E12" s="418" t="s">
        <v>470</v>
      </c>
      <c r="F12" s="440"/>
      <c r="G12" s="408" t="s">
        <v>576</v>
      </c>
      <c r="H12" s="474" t="str">
        <f>IF(J8="","",IF(OR(ISBLANK(I8),I8=0),0,ROUNDDOWN(I8/J8,3)))</f>
        <v/>
      </c>
      <c r="I12" s="404"/>
      <c r="J12" s="402"/>
      <c r="K12" s="474" t="str">
        <f>IF(M8="","",IF(OR(ISBLANK(L8),L8=0),0,ROUNDDOWN(L8/M8,3)))</f>
        <v/>
      </c>
      <c r="L12" s="404"/>
      <c r="M12" s="402"/>
      <c r="N12" s="474" t="str">
        <f>IF(P8="","",IF(OR(ISBLANK(O8),O8=0),0,ROUNDDOWN(O8/P8,3)))</f>
        <v/>
      </c>
      <c r="O12" s="404"/>
      <c r="P12" s="402"/>
      <c r="Q12" s="474" t="str">
        <f>IF(S8="","",IF(OR(ISBLANK(R8),R8=0),0,ROUNDDOWN(R8/S8,3)))</f>
        <v/>
      </c>
      <c r="R12" s="404"/>
      <c r="S12" s="402"/>
      <c r="T12" s="474" t="str">
        <f>IF(V8="","",IF(OR(ISBLANK(U8),U8=0),0,ROUNDDOWN(U8/V8,3)))</f>
        <v/>
      </c>
      <c r="U12" s="404"/>
      <c r="V12" s="402"/>
      <c r="W12" s="474" t="str">
        <f>IF(Y8="","",IF(OR(ISBLANK(X8),X8=0),0,ROUNDDOWN(X8/Y8,3)))</f>
        <v/>
      </c>
      <c r="X12" s="404"/>
      <c r="Y12" s="402"/>
      <c r="Z12" s="426" t="str">
        <f>IF(D8="","",MAX(AG9:AM13))</f>
        <v/>
      </c>
      <c r="AA12" s="420" t="str">
        <f>IF(D8="","",MAX(G12,J12,M12,P12,S12,V12,Y12))</f>
        <v/>
      </c>
      <c r="AB12" s="432"/>
      <c r="AC12" s="453"/>
      <c r="AD12" s="420"/>
      <c r="AE12" s="49"/>
      <c r="AF12" s="449"/>
      <c r="AG12" s="444"/>
      <c r="AH12" s="444"/>
      <c r="AI12" s="444"/>
      <c r="AJ12" s="444"/>
      <c r="AK12" s="444"/>
      <c r="AL12" s="444"/>
      <c r="AM12" s="444"/>
      <c r="AO12" s="51">
        <v>5</v>
      </c>
      <c r="AP12" s="51">
        <v>4</v>
      </c>
    </row>
    <row r="13" spans="2:42" ht="15" customHeight="1" thickBot="1" x14ac:dyDescent="0.25">
      <c r="B13" s="470"/>
      <c r="C13" s="461"/>
      <c r="D13" s="369"/>
      <c r="E13" s="439"/>
      <c r="F13" s="441"/>
      <c r="G13" s="448"/>
      <c r="H13" s="475"/>
      <c r="I13" s="405"/>
      <c r="J13" s="403"/>
      <c r="K13" s="475"/>
      <c r="L13" s="405"/>
      <c r="M13" s="403"/>
      <c r="N13" s="475"/>
      <c r="O13" s="405"/>
      <c r="P13" s="403"/>
      <c r="Q13" s="475"/>
      <c r="R13" s="405"/>
      <c r="S13" s="403"/>
      <c r="T13" s="475"/>
      <c r="U13" s="405"/>
      <c r="V13" s="403"/>
      <c r="W13" s="475"/>
      <c r="X13" s="405"/>
      <c r="Y13" s="403"/>
      <c r="Z13" s="435"/>
      <c r="AA13" s="421"/>
      <c r="AB13" s="433"/>
      <c r="AC13" s="454"/>
      <c r="AD13" s="421"/>
      <c r="AE13" s="49"/>
      <c r="AF13" s="449"/>
      <c r="AG13" s="444"/>
      <c r="AH13" s="444"/>
      <c r="AI13" s="444"/>
      <c r="AJ13" s="444"/>
      <c r="AK13" s="444"/>
      <c r="AL13" s="444"/>
      <c r="AM13" s="444"/>
      <c r="AO13" s="51">
        <v>6</v>
      </c>
      <c r="AP13" s="51">
        <v>3</v>
      </c>
    </row>
    <row r="14" spans="2:42" ht="15" customHeight="1" x14ac:dyDescent="0.2">
      <c r="B14" s="468" t="s">
        <v>551</v>
      </c>
      <c r="C14" s="457" t="s">
        <v>593</v>
      </c>
      <c r="D14" s="466"/>
      <c r="E14" s="472"/>
      <c r="F14" s="398" t="str">
        <f>IF(E14="","",IF(G16="2,80M",E14*0.86,E14))</f>
        <v/>
      </c>
      <c r="G14" s="476" t="str">
        <f>IF(J8="","",J8)</f>
        <v/>
      </c>
      <c r="H14" s="417"/>
      <c r="I14" s="400"/>
      <c r="J14" s="407"/>
      <c r="K14" s="437"/>
      <c r="L14" s="398" t="str">
        <f>IF(K14="","",IF(M16="2,80M",K14*0.86,K14))</f>
        <v/>
      </c>
      <c r="M14" s="436"/>
      <c r="N14" s="437"/>
      <c r="O14" s="398" t="str">
        <f>IF(N14="","",IF(P16="2,80M",N14*0.86,N14))</f>
        <v/>
      </c>
      <c r="P14" s="436"/>
      <c r="Q14" s="437"/>
      <c r="R14" s="398" t="str">
        <f>IF(Q14="","",IF(S16="2,80M",Q14*0.86,Q14))</f>
        <v/>
      </c>
      <c r="S14" s="436"/>
      <c r="T14" s="437"/>
      <c r="U14" s="398" t="str">
        <f>IF(T14="","",IF(V16="2,80M",T14*0.86,T14))</f>
        <v/>
      </c>
      <c r="V14" s="436"/>
      <c r="W14" s="437"/>
      <c r="X14" s="398" t="str">
        <f>IF(W14="","",IF(Y16="2,80M",W14*0.86,W14))</f>
        <v/>
      </c>
      <c r="Y14" s="436"/>
      <c r="Z14" s="422" t="str">
        <f>IF(D14="","",SUM(F14,I14,L14,O14,R14,U14,X14))</f>
        <v/>
      </c>
      <c r="AA14" s="424" t="str">
        <f>IF(D14="","",SUM(G14,J14,M14,P14,S14,V14,Y14))</f>
        <v/>
      </c>
      <c r="AB14" s="431" t="str">
        <f>IF(Z14="","",IF(SUM(F16,I16,L16,O16,R16,U16,X16)=0,"0",SUM(F16,I16,L16,O16,R16,U16,X16)))</f>
        <v/>
      </c>
      <c r="AC14" s="452" t="str">
        <f>IF(AB14="","",RANK(AF15,$AF$9:$AF$45,0))</f>
        <v/>
      </c>
      <c r="AD14" s="451" t="str">
        <f>IF(AC14="","",VLOOKUP(AC14,$AO$8:$AP$14,2,FALSE))</f>
        <v/>
      </c>
      <c r="AE14" s="49"/>
      <c r="AF14" s="50" t="s">
        <v>551</v>
      </c>
      <c r="AG14" s="48" t="s">
        <v>599</v>
      </c>
      <c r="AH14" s="48" t="s">
        <v>600</v>
      </c>
      <c r="AI14" s="48" t="s">
        <v>601</v>
      </c>
      <c r="AJ14" s="48" t="s">
        <v>602</v>
      </c>
      <c r="AK14" s="48" t="s">
        <v>603</v>
      </c>
      <c r="AL14" s="48" t="s">
        <v>604</v>
      </c>
      <c r="AM14" s="48" t="s">
        <v>605</v>
      </c>
      <c r="AO14" s="51">
        <v>7</v>
      </c>
      <c r="AP14" s="51">
        <v>2</v>
      </c>
    </row>
    <row r="15" spans="2:42" ht="15" customHeight="1" x14ac:dyDescent="0.2">
      <c r="B15" s="469"/>
      <c r="C15" s="458"/>
      <c r="D15" s="471"/>
      <c r="E15" s="473"/>
      <c r="F15" s="399"/>
      <c r="G15" s="477"/>
      <c r="H15" s="418"/>
      <c r="I15" s="401"/>
      <c r="J15" s="408"/>
      <c r="K15" s="438"/>
      <c r="L15" s="399"/>
      <c r="M15" s="411"/>
      <c r="N15" s="438"/>
      <c r="O15" s="399"/>
      <c r="P15" s="411"/>
      <c r="Q15" s="438"/>
      <c r="R15" s="399"/>
      <c r="S15" s="411"/>
      <c r="T15" s="438"/>
      <c r="U15" s="399"/>
      <c r="V15" s="411"/>
      <c r="W15" s="438"/>
      <c r="X15" s="399"/>
      <c r="Y15" s="411"/>
      <c r="Z15" s="423"/>
      <c r="AA15" s="425"/>
      <c r="AB15" s="432"/>
      <c r="AC15" s="453"/>
      <c r="AD15" s="420"/>
      <c r="AE15" s="49"/>
      <c r="AF15" s="449">
        <f>IF(AB14="",0,AB14*500000+Z16*10000+Z18*10+AA18/10)</f>
        <v>0</v>
      </c>
      <c r="AG15" s="444">
        <f>IF(OR(F16=1,F16=2),E18,0)</f>
        <v>0</v>
      </c>
      <c r="AH15" s="444">
        <f>IF(OR(I16=1,I16=2),H18,0)</f>
        <v>0</v>
      </c>
      <c r="AI15" s="444">
        <f>IF(OR(L16=1,L16=2),K18,0)</f>
        <v>0</v>
      </c>
      <c r="AJ15" s="444">
        <f>IF(OR(O16=1,O16=2),N18,0)</f>
        <v>0</v>
      </c>
      <c r="AK15" s="444">
        <f>IF(OR(R16=1,R16=2),Q18,0)</f>
        <v>0</v>
      </c>
      <c r="AL15" s="444">
        <f>IF(OR(U16=1,U16=2),T18,0)</f>
        <v>0</v>
      </c>
      <c r="AM15" s="444">
        <f>IF(OR(X16=1,X16=2),W18,0)</f>
        <v>0</v>
      </c>
    </row>
    <row r="16" spans="2:42" ht="15" customHeight="1" x14ac:dyDescent="0.2">
      <c r="B16" s="469"/>
      <c r="C16" s="459" t="s">
        <v>589</v>
      </c>
      <c r="D16" s="464" t="str">
        <f>IF(D14="","",VLOOKUP(D14,#REF!,2,FALSE))</f>
        <v/>
      </c>
      <c r="E16" s="413"/>
      <c r="F16" s="394" t="str">
        <f>IF(ISBLANK(E14),"",IF(E14&gt;H8,2,IF(E14=H8,1,"0")))</f>
        <v/>
      </c>
      <c r="G16" s="406" t="str">
        <f>IF(J10="","",J10)</f>
        <v>3,10M</v>
      </c>
      <c r="H16" s="413"/>
      <c r="I16" s="414"/>
      <c r="J16" s="416"/>
      <c r="K16" s="419"/>
      <c r="L16" s="396" t="str">
        <f>IF(ISBLANK(K14),"",IF(K14&gt;H20,2,IF(K14=H20,1,"0")))</f>
        <v/>
      </c>
      <c r="M16" s="434" t="s">
        <v>494</v>
      </c>
      <c r="N16" s="419"/>
      <c r="O16" s="396" t="str">
        <f>IF(ISBLANK(N14),"",IF(N14&gt;H26,2,IF(N14=H26,1,"0")))</f>
        <v/>
      </c>
      <c r="P16" s="434" t="s">
        <v>494</v>
      </c>
      <c r="Q16" s="419"/>
      <c r="R16" s="396" t="str">
        <f>IF(ISBLANK(Q14),"",IF(Q14&gt;H32,2,IF(Q14=H32,1,"0")))</f>
        <v/>
      </c>
      <c r="S16" s="434" t="s">
        <v>494</v>
      </c>
      <c r="T16" s="419"/>
      <c r="U16" s="396" t="str">
        <f>IF(ISBLANK(T14),"",IF(T14&gt;H38,2,IF(T14=H38,1,"0")))</f>
        <v/>
      </c>
      <c r="V16" s="434" t="s">
        <v>494</v>
      </c>
      <c r="W16" s="419"/>
      <c r="X16" s="396" t="str">
        <f>IF(ISBLANK(W14),"",IF(W14&gt;H44,2,IF(W14=H44,1,"0")))</f>
        <v/>
      </c>
      <c r="Y16" s="434" t="s">
        <v>494</v>
      </c>
      <c r="Z16" s="427" t="str">
        <f>IF(D14="","",IF(AA14=0,0,(ROUNDDOWN(Z14/AA14,3))))</f>
        <v/>
      </c>
      <c r="AA16" s="428"/>
      <c r="AB16" s="432"/>
      <c r="AC16" s="453"/>
      <c r="AD16" s="420"/>
      <c r="AE16" s="49"/>
      <c r="AF16" s="449"/>
      <c r="AG16" s="444"/>
      <c r="AH16" s="444"/>
      <c r="AI16" s="444"/>
      <c r="AJ16" s="444"/>
      <c r="AK16" s="444"/>
      <c r="AL16" s="444"/>
      <c r="AM16" s="444"/>
    </row>
    <row r="17" spans="2:39" ht="15" customHeight="1" x14ac:dyDescent="0.2">
      <c r="B17" s="469"/>
      <c r="C17" s="460"/>
      <c r="D17" s="465"/>
      <c r="E17" s="413"/>
      <c r="F17" s="395"/>
      <c r="G17" s="406"/>
      <c r="H17" s="413"/>
      <c r="I17" s="415"/>
      <c r="J17" s="416"/>
      <c r="K17" s="419"/>
      <c r="L17" s="397"/>
      <c r="M17" s="434"/>
      <c r="N17" s="419"/>
      <c r="O17" s="397"/>
      <c r="P17" s="434"/>
      <c r="Q17" s="419"/>
      <c r="R17" s="397"/>
      <c r="S17" s="434"/>
      <c r="T17" s="419"/>
      <c r="U17" s="397"/>
      <c r="V17" s="434"/>
      <c r="W17" s="419"/>
      <c r="X17" s="397"/>
      <c r="Y17" s="434"/>
      <c r="Z17" s="429"/>
      <c r="AA17" s="430"/>
      <c r="AB17" s="432"/>
      <c r="AC17" s="453"/>
      <c r="AD17" s="420"/>
      <c r="AE17" s="49"/>
      <c r="AF17" s="449"/>
      <c r="AG17" s="444"/>
      <c r="AH17" s="444"/>
      <c r="AI17" s="444"/>
      <c r="AJ17" s="444"/>
      <c r="AK17" s="444"/>
      <c r="AL17" s="444"/>
      <c r="AM17" s="444"/>
    </row>
    <row r="18" spans="2:39" ht="15" customHeight="1" x14ac:dyDescent="0.2">
      <c r="B18" s="469"/>
      <c r="C18" s="458" t="s">
        <v>590</v>
      </c>
      <c r="D18" s="366" t="str">
        <f>IF(D14="","",VLOOKUP(D14,#REF!,5,FALSE))</f>
        <v/>
      </c>
      <c r="E18" s="474" t="str">
        <f>IF(G14="","",IF(OR(ISBLANK(E14),E14=0),0,ROUNDDOWN(E14/G14,3)))</f>
        <v/>
      </c>
      <c r="F18" s="391"/>
      <c r="G18" s="402"/>
      <c r="H18" s="418"/>
      <c r="I18" s="440"/>
      <c r="J18" s="408"/>
      <c r="K18" s="409" t="str">
        <f>IF(M14="","",IF(OR(ISBLANK(K14),K14=0),0,ROUNDDOWN(K14/M14,3)))</f>
        <v/>
      </c>
      <c r="L18" s="391"/>
      <c r="M18" s="411"/>
      <c r="N18" s="409" t="str">
        <f>IF(P14="","",IF(OR(ISBLANK(N14),N14=0),0,ROUNDDOWN(N14/P14,3)))</f>
        <v/>
      </c>
      <c r="O18" s="391"/>
      <c r="P18" s="411"/>
      <c r="Q18" s="409" t="str">
        <f>IF(S14="","",IF(OR(ISBLANK(Q14),Q14=0),0,ROUNDDOWN(Q14/S14,3)))</f>
        <v/>
      </c>
      <c r="R18" s="391"/>
      <c r="S18" s="411"/>
      <c r="T18" s="409" t="str">
        <f>IF(V14="","",IF(OR(ISBLANK(T14),T14=0),0,ROUNDDOWN(T14/V14,3)))</f>
        <v/>
      </c>
      <c r="U18" s="391"/>
      <c r="V18" s="411"/>
      <c r="W18" s="409" t="str">
        <f>IF(Y14="","",IF(OR(ISBLANK(W14),W14=0),0,ROUNDDOWN(W14/Y14,3)))</f>
        <v/>
      </c>
      <c r="X18" s="391"/>
      <c r="Y18" s="411"/>
      <c r="Z18" s="426" t="str">
        <f>IF(D14="","",MAX(AG15:AM19))</f>
        <v/>
      </c>
      <c r="AA18" s="420" t="str">
        <f>IF(D14="","",MAX(G18,J18,M18,P18,S18,V18,Y18))</f>
        <v/>
      </c>
      <c r="AB18" s="432"/>
      <c r="AC18" s="453"/>
      <c r="AD18" s="420"/>
      <c r="AE18" s="49"/>
      <c r="AF18" s="449"/>
      <c r="AG18" s="444"/>
      <c r="AH18" s="444"/>
      <c r="AI18" s="444"/>
      <c r="AJ18" s="444"/>
      <c r="AK18" s="444"/>
      <c r="AL18" s="444"/>
      <c r="AM18" s="444"/>
    </row>
    <row r="19" spans="2:39" ht="15" customHeight="1" thickBot="1" x14ac:dyDescent="0.25">
      <c r="B19" s="470"/>
      <c r="C19" s="461"/>
      <c r="D19" s="369"/>
      <c r="E19" s="475"/>
      <c r="F19" s="392"/>
      <c r="G19" s="403"/>
      <c r="H19" s="439"/>
      <c r="I19" s="441"/>
      <c r="J19" s="448"/>
      <c r="K19" s="410"/>
      <c r="L19" s="392"/>
      <c r="M19" s="412"/>
      <c r="N19" s="410"/>
      <c r="O19" s="392"/>
      <c r="P19" s="412"/>
      <c r="Q19" s="410"/>
      <c r="R19" s="392"/>
      <c r="S19" s="412"/>
      <c r="T19" s="410"/>
      <c r="U19" s="392"/>
      <c r="V19" s="412"/>
      <c r="W19" s="410"/>
      <c r="X19" s="392"/>
      <c r="Y19" s="412"/>
      <c r="Z19" s="435"/>
      <c r="AA19" s="421"/>
      <c r="AB19" s="433"/>
      <c r="AC19" s="454"/>
      <c r="AD19" s="421"/>
      <c r="AE19" s="49"/>
      <c r="AF19" s="449"/>
      <c r="AG19" s="444"/>
      <c r="AH19" s="444"/>
      <c r="AI19" s="444"/>
      <c r="AJ19" s="444"/>
      <c r="AK19" s="444"/>
      <c r="AL19" s="444"/>
      <c r="AM19" s="444"/>
    </row>
    <row r="20" spans="2:39" ht="15" customHeight="1" x14ac:dyDescent="0.2">
      <c r="B20" s="468" t="s">
        <v>553</v>
      </c>
      <c r="C20" s="457" t="s">
        <v>593</v>
      </c>
      <c r="D20" s="466"/>
      <c r="E20" s="472"/>
      <c r="F20" s="398" t="str">
        <f>IF(E20="","",IF(G22="2,80M",E20*0.86,E20))</f>
        <v/>
      </c>
      <c r="G20" s="478" t="str">
        <f>IF(M8="","",M8)</f>
        <v/>
      </c>
      <c r="H20" s="480"/>
      <c r="I20" s="398" t="str">
        <f>IF(H20="","",IF(J22="2,80M",H20*0.86,H20))</f>
        <v/>
      </c>
      <c r="J20" s="442" t="str">
        <f>IF(M14="","",M14)</f>
        <v/>
      </c>
      <c r="K20" s="417" t="s">
        <v>578</v>
      </c>
      <c r="L20" s="400"/>
      <c r="M20" s="407" t="s">
        <v>577</v>
      </c>
      <c r="N20" s="437"/>
      <c r="O20" s="398" t="str">
        <f>IF(N20="","",IF(P22="2,80M",N20*0.86,N20))</f>
        <v/>
      </c>
      <c r="P20" s="436"/>
      <c r="Q20" s="437"/>
      <c r="R20" s="398" t="str">
        <f>IF(Q20="","",IF(S22="2,80M",Q20*0.86,Q20))</f>
        <v/>
      </c>
      <c r="S20" s="436"/>
      <c r="T20" s="437"/>
      <c r="U20" s="398" t="str">
        <f>IF(T20="","",IF(V22="2,80M",T20*0.86,T20))</f>
        <v/>
      </c>
      <c r="V20" s="436"/>
      <c r="W20" s="437"/>
      <c r="X20" s="398" t="str">
        <f>IF(W20="","",IF(Y22="2,80M",W20*0.86,W20))</f>
        <v/>
      </c>
      <c r="Y20" s="436"/>
      <c r="Z20" s="422" t="str">
        <f>IF(D20="","",SUM(F20,I20,L20,O20,R20,U20,X20))</f>
        <v/>
      </c>
      <c r="AA20" s="424" t="str">
        <f>IF(D20="","",SUM(G20,J20,M20,P20,S20,V20,Y20))</f>
        <v/>
      </c>
      <c r="AB20" s="431" t="str">
        <f>IF(Z20="","",IF(SUM(F22,I22,L22,O22,R22,U22,X22)=0,"0",SUM(F22,I22,L22,O22,R22,U22,X22)))</f>
        <v/>
      </c>
      <c r="AC20" s="452" t="str">
        <f>IF(AB20="","",RANK(AF21,$AF$9:$AF$45,0))</f>
        <v/>
      </c>
      <c r="AD20" s="451" t="str">
        <f>IF(AC20="","",VLOOKUP(AC20,$AO$8:$AP$14,2,FALSE))</f>
        <v/>
      </c>
      <c r="AE20" s="49"/>
      <c r="AF20" s="50" t="s">
        <v>553</v>
      </c>
      <c r="AG20" s="48" t="s">
        <v>599</v>
      </c>
      <c r="AH20" s="48" t="s">
        <v>600</v>
      </c>
      <c r="AI20" s="48" t="s">
        <v>601</v>
      </c>
      <c r="AJ20" s="48" t="s">
        <v>602</v>
      </c>
      <c r="AK20" s="48" t="s">
        <v>603</v>
      </c>
      <c r="AL20" s="48" t="s">
        <v>604</v>
      </c>
      <c r="AM20" s="48" t="s">
        <v>605</v>
      </c>
    </row>
    <row r="21" spans="2:39" ht="15" customHeight="1" x14ac:dyDescent="0.2">
      <c r="B21" s="469"/>
      <c r="C21" s="458"/>
      <c r="D21" s="471"/>
      <c r="E21" s="473"/>
      <c r="F21" s="399"/>
      <c r="G21" s="479"/>
      <c r="H21" s="481"/>
      <c r="I21" s="399"/>
      <c r="J21" s="443"/>
      <c r="K21" s="418"/>
      <c r="L21" s="401"/>
      <c r="M21" s="408"/>
      <c r="N21" s="438"/>
      <c r="O21" s="399"/>
      <c r="P21" s="411"/>
      <c r="Q21" s="438"/>
      <c r="R21" s="399"/>
      <c r="S21" s="411"/>
      <c r="T21" s="438"/>
      <c r="U21" s="399"/>
      <c r="V21" s="411"/>
      <c r="W21" s="438"/>
      <c r="X21" s="399"/>
      <c r="Y21" s="411"/>
      <c r="Z21" s="423"/>
      <c r="AA21" s="425"/>
      <c r="AB21" s="432"/>
      <c r="AC21" s="453"/>
      <c r="AD21" s="420"/>
      <c r="AE21" s="49"/>
      <c r="AF21" s="449">
        <f>IF(AB20="",0,AB20*500000+Z22*10000+Z24*10+AA24/10)</f>
        <v>0</v>
      </c>
      <c r="AG21" s="444">
        <f>IF(OR(F22=1,F22=2),E24,0)</f>
        <v>0</v>
      </c>
      <c r="AH21" s="444">
        <f>IF(OR(I22=1,I22=2),H24,0)</f>
        <v>0</v>
      </c>
      <c r="AI21" s="444">
        <f>IF(OR(L22=1,L22=2),K24,0)</f>
        <v>0</v>
      </c>
      <c r="AJ21" s="444">
        <f>IF(OR(O22=1,O22=2),N24,0)</f>
        <v>0</v>
      </c>
      <c r="AK21" s="444">
        <f>IF(OR(R22=1,R22=2),Q24,0)</f>
        <v>0</v>
      </c>
      <c r="AL21" s="444">
        <f>IF(OR(U22=1,U22=2),T24,0)</f>
        <v>0</v>
      </c>
      <c r="AM21" s="444">
        <f>IF(OR(X22=1,X22=2),W24,0)</f>
        <v>0</v>
      </c>
    </row>
    <row r="22" spans="2:39" ht="15" customHeight="1" x14ac:dyDescent="0.2">
      <c r="B22" s="469"/>
      <c r="C22" s="459" t="s">
        <v>589</v>
      </c>
      <c r="D22" s="464" t="str">
        <f>IF(D20="","",VLOOKUP(D20,#REF!,2,FALSE))</f>
        <v/>
      </c>
      <c r="E22" s="413"/>
      <c r="F22" s="394" t="str">
        <f>IF(ISBLANK(E20),"",IF(E20&gt;K8,2,IF(E20=K8,1,"0")))</f>
        <v/>
      </c>
      <c r="G22" s="406" t="str">
        <f>IF(M10="","",M10)</f>
        <v>3,10M</v>
      </c>
      <c r="H22" s="419"/>
      <c r="I22" s="396" t="str">
        <f>IF(ISBLANK(H20),"",IF(H20&gt;K14,2,IF(H20=K14,1,"0")))</f>
        <v/>
      </c>
      <c r="J22" s="406" t="str">
        <f>IF(M16="","",M16)</f>
        <v>3,10M</v>
      </c>
      <c r="K22" s="413"/>
      <c r="L22" s="414" t="s">
        <v>592</v>
      </c>
      <c r="M22" s="416" t="s">
        <v>569</v>
      </c>
      <c r="N22" s="419"/>
      <c r="O22" s="396" t="str">
        <f>IF(ISBLANK(N20),"",IF(N20&gt;K26,2,IF(N20=K26,1,"0")))</f>
        <v/>
      </c>
      <c r="P22" s="434" t="s">
        <v>494</v>
      </c>
      <c r="Q22" s="419"/>
      <c r="R22" s="396" t="str">
        <f>IF(ISBLANK(Q20),"",IF(Q20&gt;K32,2,IF(Q20=K32,1,"0")))</f>
        <v/>
      </c>
      <c r="S22" s="434" t="s">
        <v>494</v>
      </c>
      <c r="T22" s="419"/>
      <c r="U22" s="396" t="str">
        <f>IF(ISBLANK(T20),"",IF(T20&gt;K38,2,IF(T20=K38,1,"0")))</f>
        <v/>
      </c>
      <c r="V22" s="434" t="s">
        <v>494</v>
      </c>
      <c r="W22" s="419"/>
      <c r="X22" s="396" t="str">
        <f>IF(ISBLANK(W20),"",IF(W20&gt;K44,2,IF(W20=K44,1,"0")))</f>
        <v/>
      </c>
      <c r="Y22" s="434" t="s">
        <v>494</v>
      </c>
      <c r="Z22" s="427" t="str">
        <f>IF(D20="","",IF(AA20=0,0,(ROUNDDOWN(Z20/AA20,3))))</f>
        <v/>
      </c>
      <c r="AA22" s="428"/>
      <c r="AB22" s="432"/>
      <c r="AC22" s="453"/>
      <c r="AD22" s="420"/>
      <c r="AE22" s="49"/>
      <c r="AF22" s="449"/>
      <c r="AG22" s="444"/>
      <c r="AH22" s="444"/>
      <c r="AI22" s="444"/>
      <c r="AJ22" s="444"/>
      <c r="AK22" s="444"/>
      <c r="AL22" s="444"/>
      <c r="AM22" s="444"/>
    </row>
    <row r="23" spans="2:39" ht="15" customHeight="1" x14ac:dyDescent="0.2">
      <c r="B23" s="469"/>
      <c r="C23" s="460"/>
      <c r="D23" s="465"/>
      <c r="E23" s="413"/>
      <c r="F23" s="395"/>
      <c r="G23" s="406"/>
      <c r="H23" s="419"/>
      <c r="I23" s="397"/>
      <c r="J23" s="406"/>
      <c r="K23" s="413"/>
      <c r="L23" s="415"/>
      <c r="M23" s="416"/>
      <c r="N23" s="419"/>
      <c r="O23" s="397"/>
      <c r="P23" s="434"/>
      <c r="Q23" s="419"/>
      <c r="R23" s="397"/>
      <c r="S23" s="434"/>
      <c r="T23" s="419"/>
      <c r="U23" s="397"/>
      <c r="V23" s="434"/>
      <c r="W23" s="419"/>
      <c r="X23" s="397"/>
      <c r="Y23" s="434"/>
      <c r="Z23" s="429"/>
      <c r="AA23" s="430"/>
      <c r="AB23" s="432"/>
      <c r="AC23" s="453"/>
      <c r="AD23" s="420"/>
      <c r="AE23" s="49"/>
      <c r="AF23" s="449"/>
      <c r="AG23" s="444"/>
      <c r="AH23" s="444"/>
      <c r="AI23" s="444"/>
      <c r="AJ23" s="444"/>
      <c r="AK23" s="444"/>
      <c r="AL23" s="444"/>
      <c r="AM23" s="444"/>
    </row>
    <row r="24" spans="2:39" ht="15" customHeight="1" x14ac:dyDescent="0.2">
      <c r="B24" s="469"/>
      <c r="C24" s="458" t="s">
        <v>590</v>
      </c>
      <c r="D24" s="366" t="str">
        <f>IF(D20="","",VLOOKUP(D20,#REF!,5,FALSE))</f>
        <v/>
      </c>
      <c r="E24" s="474" t="str">
        <f>IF(G20="","",IF(OR(ISBLANK(E20),E20=0),0,ROUNDDOWN(E20/G20,3)))</f>
        <v/>
      </c>
      <c r="F24" s="391"/>
      <c r="G24" s="402"/>
      <c r="H24" s="409" t="str">
        <f>IF(J20="","",IF(OR(ISBLANK(H20),H20=0),0,ROUNDDOWN(H20/J20,3)))</f>
        <v/>
      </c>
      <c r="I24" s="391"/>
      <c r="J24" s="411"/>
      <c r="K24" s="418" t="s">
        <v>470</v>
      </c>
      <c r="L24" s="440"/>
      <c r="M24" s="408" t="s">
        <v>576</v>
      </c>
      <c r="N24" s="409" t="str">
        <f>IF(P20="","",IF(OR(ISBLANK(N20),N20=0),0,ROUNDDOWN(N20/P20,3)))</f>
        <v/>
      </c>
      <c r="O24" s="391"/>
      <c r="P24" s="411"/>
      <c r="Q24" s="409" t="str">
        <f>IF(S20="","",IF(OR(ISBLANK(Q20),Q20=0),0,ROUNDDOWN(Q20/S20,3)))</f>
        <v/>
      </c>
      <c r="R24" s="391"/>
      <c r="S24" s="411"/>
      <c r="T24" s="409" t="str">
        <f>IF(V20="","",IF(OR(ISBLANK(T20),T20=0),0,ROUNDDOWN(T20/V20,3)))</f>
        <v/>
      </c>
      <c r="U24" s="391"/>
      <c r="V24" s="411"/>
      <c r="W24" s="409" t="str">
        <f>IF(Y20="","",IF(OR(ISBLANK(W20),W20=0),0,ROUNDDOWN(W20/Y20,3)))</f>
        <v/>
      </c>
      <c r="X24" s="391"/>
      <c r="Y24" s="411"/>
      <c r="Z24" s="426" t="str">
        <f>IF(D20="","",MAX(AG21:AM25))</f>
        <v/>
      </c>
      <c r="AA24" s="420" t="str">
        <f>IF(D20="","",MAX(G24,J24,M24,P24,S24,V24,Y24))</f>
        <v/>
      </c>
      <c r="AB24" s="432"/>
      <c r="AC24" s="453"/>
      <c r="AD24" s="420"/>
      <c r="AE24" s="49"/>
      <c r="AF24" s="449"/>
      <c r="AG24" s="444"/>
      <c r="AH24" s="444"/>
      <c r="AI24" s="444"/>
      <c r="AJ24" s="444"/>
      <c r="AK24" s="444"/>
      <c r="AL24" s="444"/>
      <c r="AM24" s="444"/>
    </row>
    <row r="25" spans="2:39" ht="15" customHeight="1" thickBot="1" x14ac:dyDescent="0.25">
      <c r="B25" s="470"/>
      <c r="C25" s="461"/>
      <c r="D25" s="369"/>
      <c r="E25" s="475"/>
      <c r="F25" s="392"/>
      <c r="G25" s="403"/>
      <c r="H25" s="410"/>
      <c r="I25" s="392"/>
      <c r="J25" s="412"/>
      <c r="K25" s="439"/>
      <c r="L25" s="441"/>
      <c r="M25" s="448"/>
      <c r="N25" s="410"/>
      <c r="O25" s="392"/>
      <c r="P25" s="412"/>
      <c r="Q25" s="410"/>
      <c r="R25" s="392"/>
      <c r="S25" s="412"/>
      <c r="T25" s="410"/>
      <c r="U25" s="392"/>
      <c r="V25" s="412"/>
      <c r="W25" s="410"/>
      <c r="X25" s="392"/>
      <c r="Y25" s="412"/>
      <c r="Z25" s="435"/>
      <c r="AA25" s="421"/>
      <c r="AB25" s="433"/>
      <c r="AC25" s="454"/>
      <c r="AD25" s="421"/>
      <c r="AE25" s="49"/>
      <c r="AF25" s="449"/>
      <c r="AG25" s="444"/>
      <c r="AH25" s="444"/>
      <c r="AI25" s="444"/>
      <c r="AJ25" s="444"/>
      <c r="AK25" s="444"/>
      <c r="AL25" s="444"/>
      <c r="AM25" s="444"/>
    </row>
    <row r="26" spans="2:39" ht="15" customHeight="1" x14ac:dyDescent="0.2">
      <c r="B26" s="468" t="s">
        <v>550</v>
      </c>
      <c r="C26" s="457" t="s">
        <v>593</v>
      </c>
      <c r="D26" s="466"/>
      <c r="E26" s="472"/>
      <c r="F26" s="398" t="str">
        <f>IF(E26="","",IF(G28="2,80M",E26*0.86,E26))</f>
        <v/>
      </c>
      <c r="G26" s="476" t="str">
        <f>IF(P8="","",P8)</f>
        <v/>
      </c>
      <c r="H26" s="437"/>
      <c r="I26" s="398" t="str">
        <f>IF(H26="","",IF(J28="2,80M",H26*0.86,H26))</f>
        <v/>
      </c>
      <c r="J26" s="442" t="str">
        <f>IF(P14="","",P14)</f>
        <v/>
      </c>
      <c r="K26" s="437"/>
      <c r="L26" s="398" t="str">
        <f>IF(K26="","",IF(M28="2,80M",K26*0.86,K26))</f>
        <v/>
      </c>
      <c r="M26" s="442" t="str">
        <f>IF(P20="","",P20)</f>
        <v/>
      </c>
      <c r="N26" s="417"/>
      <c r="O26" s="400"/>
      <c r="P26" s="407"/>
      <c r="Q26" s="437"/>
      <c r="R26" s="398" t="str">
        <f>IF(Q26="","",IF(S28="2,80M",Q26*0.86,Q26))</f>
        <v/>
      </c>
      <c r="S26" s="436"/>
      <c r="T26" s="437"/>
      <c r="U26" s="398" t="str">
        <f>IF(T26="","",IF(V28="2,80M",T26*0.86,T26))</f>
        <v/>
      </c>
      <c r="V26" s="436"/>
      <c r="W26" s="437"/>
      <c r="X26" s="398" t="str">
        <f>IF(W26="","",IF(Y28="2,80M",W26*0.86,W26))</f>
        <v/>
      </c>
      <c r="Y26" s="436"/>
      <c r="Z26" s="422" t="str">
        <f>IF(D26="","",SUM(F26,I26,L26,O26,R26,U26,X26))</f>
        <v/>
      </c>
      <c r="AA26" s="424" t="str">
        <f>IF(D26="","",SUM(G26,J26,M26,P26,S26,V26,Y26))</f>
        <v/>
      </c>
      <c r="AB26" s="431" t="str">
        <f>IF(Z26="","",IF(SUM(F28,I28,L28,O28,R28,U28,X28)=0,"0",SUM(F28,I28,L28,O28,R28,U28,X28)))</f>
        <v/>
      </c>
      <c r="AC26" s="452" t="str">
        <f>IF(AB26="","",RANK(AF27,$AF$9:$AF$45,0))</f>
        <v/>
      </c>
      <c r="AD26" s="451" t="str">
        <f>IF(AC26="","",VLOOKUP(AC26,$AO$8:$AP$14,2,FALSE))</f>
        <v/>
      </c>
      <c r="AE26" s="49"/>
      <c r="AF26" s="50" t="s">
        <v>550</v>
      </c>
      <c r="AG26" s="48" t="s">
        <v>599</v>
      </c>
      <c r="AH26" s="48" t="s">
        <v>600</v>
      </c>
      <c r="AI26" s="48" t="s">
        <v>601</v>
      </c>
      <c r="AJ26" s="48" t="s">
        <v>602</v>
      </c>
      <c r="AK26" s="48" t="s">
        <v>603</v>
      </c>
      <c r="AL26" s="48" t="s">
        <v>604</v>
      </c>
      <c r="AM26" s="48" t="s">
        <v>605</v>
      </c>
    </row>
    <row r="27" spans="2:39" ht="15" customHeight="1" x14ac:dyDescent="0.2">
      <c r="B27" s="469"/>
      <c r="C27" s="458"/>
      <c r="D27" s="471"/>
      <c r="E27" s="473"/>
      <c r="F27" s="399"/>
      <c r="G27" s="477"/>
      <c r="H27" s="438"/>
      <c r="I27" s="399"/>
      <c r="J27" s="443"/>
      <c r="K27" s="438"/>
      <c r="L27" s="399"/>
      <c r="M27" s="443"/>
      <c r="N27" s="418"/>
      <c r="O27" s="401"/>
      <c r="P27" s="408"/>
      <c r="Q27" s="438"/>
      <c r="R27" s="399"/>
      <c r="S27" s="411"/>
      <c r="T27" s="438"/>
      <c r="U27" s="399"/>
      <c r="V27" s="411"/>
      <c r="W27" s="438"/>
      <c r="X27" s="399"/>
      <c r="Y27" s="411"/>
      <c r="Z27" s="423"/>
      <c r="AA27" s="425"/>
      <c r="AB27" s="432"/>
      <c r="AC27" s="453"/>
      <c r="AD27" s="420"/>
      <c r="AE27" s="49"/>
      <c r="AF27" s="449">
        <f>IF(AB26="",0,AB26*500000+Z28*10000+Z30*10+AA30/10)</f>
        <v>0</v>
      </c>
      <c r="AG27" s="444">
        <f>IF(OR(F28=1,F28=2),E30,0)</f>
        <v>0</v>
      </c>
      <c r="AH27" s="444">
        <f>IF(OR(I28=1,I28=2),H30,0)</f>
        <v>0</v>
      </c>
      <c r="AI27" s="444">
        <f>IF(OR(L28=1,L28=2),K30,0)</f>
        <v>0</v>
      </c>
      <c r="AJ27" s="444">
        <f>IF(OR(O28=1,O28=2),N30,0)</f>
        <v>0</v>
      </c>
      <c r="AK27" s="444">
        <f>IF(OR(R28=1,R28=2),Q30,0)</f>
        <v>0</v>
      </c>
      <c r="AL27" s="444">
        <f>IF(OR(U28=1,U28=2),T30,0)</f>
        <v>0</v>
      </c>
      <c r="AM27" s="444">
        <f>IF(OR(X28=1,X28=2),W30,0)</f>
        <v>0</v>
      </c>
    </row>
    <row r="28" spans="2:39" ht="15" customHeight="1" x14ac:dyDescent="0.2">
      <c r="B28" s="469"/>
      <c r="C28" s="459" t="s">
        <v>589</v>
      </c>
      <c r="D28" s="464" t="str">
        <f>IF(D26="","",VLOOKUP(D26,#REF!,2,FALSE))</f>
        <v/>
      </c>
      <c r="E28" s="413"/>
      <c r="F28" s="394" t="str">
        <f>IF(ISBLANK(E26),"",IF(E26&gt;N8,2,IF(E26=N8,1,"0")))</f>
        <v/>
      </c>
      <c r="G28" s="406" t="str">
        <f>IF(P10="","",P10)</f>
        <v>3,10M</v>
      </c>
      <c r="H28" s="419"/>
      <c r="I28" s="396" t="str">
        <f>IF(ISBLANK(H26),"",IF(H26&gt;N14,2,IF(H26=N14,1,"0")))</f>
        <v/>
      </c>
      <c r="J28" s="406" t="str">
        <f>IF(P16="","",P16)</f>
        <v>3,10M</v>
      </c>
      <c r="K28" s="419"/>
      <c r="L28" s="396" t="str">
        <f>IF(ISBLANK(K26),"",IF(K26&gt;N20,2,IF(K26=N20,1,"0")))</f>
        <v/>
      </c>
      <c r="M28" s="406" t="str">
        <f>IF(P22="","",P22)</f>
        <v>3,10M</v>
      </c>
      <c r="N28" s="413"/>
      <c r="O28" s="414"/>
      <c r="P28" s="416"/>
      <c r="Q28" s="419"/>
      <c r="R28" s="396" t="str">
        <f>IF(ISBLANK(Q26),"",IF(Q26&gt;N32,2,IF(Q26=N32,1,"0")))</f>
        <v/>
      </c>
      <c r="S28" s="434" t="s">
        <v>494</v>
      </c>
      <c r="T28" s="419"/>
      <c r="U28" s="396" t="str">
        <f>IF(ISBLANK(T26),"",IF(T26&gt;N38,2,IF(T26=N38,1,"0")))</f>
        <v/>
      </c>
      <c r="V28" s="434" t="s">
        <v>494</v>
      </c>
      <c r="W28" s="419"/>
      <c r="X28" s="396" t="str">
        <f>IF(ISBLANK(W26),"",IF(W26&gt;N44,2,IF(W26=N44,1,"0")))</f>
        <v/>
      </c>
      <c r="Y28" s="434" t="s">
        <v>494</v>
      </c>
      <c r="Z28" s="427" t="str">
        <f>IF(D26="","",IF(AA26=0,0,(ROUNDDOWN(Z26/AA26,3))))</f>
        <v/>
      </c>
      <c r="AA28" s="428"/>
      <c r="AB28" s="432"/>
      <c r="AC28" s="453"/>
      <c r="AD28" s="420"/>
      <c r="AE28" s="49"/>
      <c r="AF28" s="449"/>
      <c r="AG28" s="444"/>
      <c r="AH28" s="444"/>
      <c r="AI28" s="444"/>
      <c r="AJ28" s="444"/>
      <c r="AK28" s="444"/>
      <c r="AL28" s="444"/>
      <c r="AM28" s="444"/>
    </row>
    <row r="29" spans="2:39" ht="15" customHeight="1" x14ac:dyDescent="0.2">
      <c r="B29" s="469"/>
      <c r="C29" s="460"/>
      <c r="D29" s="465"/>
      <c r="E29" s="413"/>
      <c r="F29" s="395"/>
      <c r="G29" s="406"/>
      <c r="H29" s="419"/>
      <c r="I29" s="397"/>
      <c r="J29" s="406"/>
      <c r="K29" s="419"/>
      <c r="L29" s="397"/>
      <c r="M29" s="406"/>
      <c r="N29" s="413"/>
      <c r="O29" s="415"/>
      <c r="P29" s="416"/>
      <c r="Q29" s="419"/>
      <c r="R29" s="397"/>
      <c r="S29" s="434"/>
      <c r="T29" s="419"/>
      <c r="U29" s="397"/>
      <c r="V29" s="434"/>
      <c r="W29" s="419"/>
      <c r="X29" s="397"/>
      <c r="Y29" s="434"/>
      <c r="Z29" s="429"/>
      <c r="AA29" s="430"/>
      <c r="AB29" s="432"/>
      <c r="AC29" s="453"/>
      <c r="AD29" s="420"/>
      <c r="AE29" s="49"/>
      <c r="AF29" s="449"/>
      <c r="AG29" s="444"/>
      <c r="AH29" s="444"/>
      <c r="AI29" s="444"/>
      <c r="AJ29" s="444"/>
      <c r="AK29" s="444"/>
      <c r="AL29" s="444"/>
      <c r="AM29" s="444"/>
    </row>
    <row r="30" spans="2:39" ht="15" customHeight="1" x14ac:dyDescent="0.2">
      <c r="B30" s="469"/>
      <c r="C30" s="458" t="s">
        <v>590</v>
      </c>
      <c r="D30" s="366" t="str">
        <f>IF(D26="","",VLOOKUP(D26,#REF!,5,FALSE))</f>
        <v/>
      </c>
      <c r="E30" s="474" t="str">
        <f>IF(G26="","",IF(OR(ISBLANK(E26),E26=0),0,ROUNDDOWN(E26/G26,3)))</f>
        <v/>
      </c>
      <c r="F30" s="391"/>
      <c r="G30" s="402"/>
      <c r="H30" s="409" t="str">
        <f>IF(J26="","",IF(OR(ISBLANK(H26),H26=0),0,ROUNDDOWN(H26/J26,3)))</f>
        <v/>
      </c>
      <c r="I30" s="391"/>
      <c r="J30" s="411"/>
      <c r="K30" s="409" t="str">
        <f>IF(M26="","",IF(OR(ISBLANK(K26),K26=0),0,ROUNDDOWN(K26/M26,3)))</f>
        <v/>
      </c>
      <c r="L30" s="391"/>
      <c r="M30" s="411"/>
      <c r="N30" s="418"/>
      <c r="O30" s="440"/>
      <c r="P30" s="408"/>
      <c r="Q30" s="409" t="str">
        <f>IF(S26="","",IF(OR(ISBLANK(Q26),Q26=0),0,ROUNDDOWN(Q26/S26,3)))</f>
        <v/>
      </c>
      <c r="R30" s="391"/>
      <c r="S30" s="411"/>
      <c r="T30" s="409" t="str">
        <f>IF(V26="","",IF(OR(ISBLANK(T26),T26=0),0,ROUNDDOWN(T26/V26,3)))</f>
        <v/>
      </c>
      <c r="U30" s="391"/>
      <c r="V30" s="411"/>
      <c r="W30" s="409" t="str">
        <f>IF(Y26="","",IF(OR(ISBLANK(W26),W26=0),0,ROUNDDOWN(W26/Y26,3)))</f>
        <v/>
      </c>
      <c r="X30" s="391"/>
      <c r="Y30" s="411"/>
      <c r="Z30" s="426" t="str">
        <f>IF(D26="","",MAX(AG27:AM31))</f>
        <v/>
      </c>
      <c r="AA30" s="420" t="str">
        <f>IF(D26="","",MAX(G30,J30,M30,P30,S30,V30,Y30))</f>
        <v/>
      </c>
      <c r="AB30" s="432"/>
      <c r="AC30" s="453"/>
      <c r="AD30" s="420"/>
      <c r="AE30" s="49"/>
      <c r="AF30" s="449"/>
      <c r="AG30" s="444"/>
      <c r="AH30" s="444"/>
      <c r="AI30" s="444"/>
      <c r="AJ30" s="444"/>
      <c r="AK30" s="444"/>
      <c r="AL30" s="444"/>
      <c r="AM30" s="444"/>
    </row>
    <row r="31" spans="2:39" ht="15" customHeight="1" thickBot="1" x14ac:dyDescent="0.25">
      <c r="B31" s="469"/>
      <c r="C31" s="458"/>
      <c r="D31" s="366"/>
      <c r="E31" s="482"/>
      <c r="F31" s="393"/>
      <c r="G31" s="483"/>
      <c r="H31" s="409"/>
      <c r="I31" s="393"/>
      <c r="J31" s="411"/>
      <c r="K31" s="409"/>
      <c r="L31" s="393"/>
      <c r="M31" s="411"/>
      <c r="N31" s="484"/>
      <c r="O31" s="485"/>
      <c r="P31" s="486"/>
      <c r="Q31" s="409"/>
      <c r="R31" s="393"/>
      <c r="S31" s="411"/>
      <c r="T31" s="409"/>
      <c r="U31" s="393"/>
      <c r="V31" s="411"/>
      <c r="W31" s="409"/>
      <c r="X31" s="393"/>
      <c r="Y31" s="411"/>
      <c r="Z31" s="426"/>
      <c r="AA31" s="420"/>
      <c r="AB31" s="432"/>
      <c r="AC31" s="453"/>
      <c r="AD31" s="420"/>
      <c r="AE31" s="49"/>
      <c r="AF31" s="449"/>
      <c r="AG31" s="444"/>
      <c r="AH31" s="444"/>
      <c r="AI31" s="444"/>
      <c r="AJ31" s="444"/>
      <c r="AK31" s="444"/>
      <c r="AL31" s="444"/>
      <c r="AM31" s="444"/>
    </row>
    <row r="32" spans="2:39" ht="15" customHeight="1" x14ac:dyDescent="0.2">
      <c r="B32" s="468" t="s">
        <v>552</v>
      </c>
      <c r="C32" s="457" t="s">
        <v>593</v>
      </c>
      <c r="D32" s="466"/>
      <c r="E32" s="472"/>
      <c r="F32" s="398" t="str">
        <f>IF(E32="","",IF(G34="2,80M",E32*0.86,E32))</f>
        <v/>
      </c>
      <c r="G32" s="476" t="str">
        <f>IF(S8="","",S8)</f>
        <v/>
      </c>
      <c r="H32" s="437"/>
      <c r="I32" s="398" t="str">
        <f>IF(H32="","",IF(J34="2,80M",H32*0.86,H32))</f>
        <v/>
      </c>
      <c r="J32" s="442" t="str">
        <f>IF(S14="","",S14)</f>
        <v/>
      </c>
      <c r="K32" s="437"/>
      <c r="L32" s="398" t="str">
        <f>IF(K32="","",IF(M34="2,80M",K32*0.86,K32))</f>
        <v/>
      </c>
      <c r="M32" s="442" t="str">
        <f>IF(S20="","",S20)</f>
        <v/>
      </c>
      <c r="N32" s="437"/>
      <c r="O32" s="398" t="str">
        <f>IF(N32="","",IF(P34="2,80M",N32*0.86,N32))</f>
        <v/>
      </c>
      <c r="P32" s="442" t="str">
        <f>IF(S26="","",S26)</f>
        <v/>
      </c>
      <c r="Q32" s="417" t="s">
        <v>578</v>
      </c>
      <c r="R32" s="400"/>
      <c r="S32" s="407" t="s">
        <v>577</v>
      </c>
      <c r="T32" s="437"/>
      <c r="U32" s="398" t="str">
        <f>IF(T32="","",IF(V34="2,80M",T32*0.86,T32))</f>
        <v/>
      </c>
      <c r="V32" s="436"/>
      <c r="W32" s="437"/>
      <c r="X32" s="398" t="str">
        <f>IF(W32="","",IF(Y34="2,80M",W32*0.86,W32))</f>
        <v/>
      </c>
      <c r="Y32" s="436"/>
      <c r="Z32" s="422" t="str">
        <f>IF(D32="","",SUM(F32,I32,L32,O32,R32,U32,X32))</f>
        <v/>
      </c>
      <c r="AA32" s="424" t="str">
        <f>IF(D32="","",SUM(G32,J32,M32,P32,S32,V32,Y32))</f>
        <v/>
      </c>
      <c r="AB32" s="431" t="str">
        <f>IF(Z32="","",IF(SUM(F34,I34,L34,O34,R34,U34,X34)=0,"0",SUM(F34,I34,L34,O34,R34,U34,X34)))</f>
        <v/>
      </c>
      <c r="AC32" s="452" t="str">
        <f>IF(AB32="","",RANK(AF33,$AF$9:$AF$45,0))</f>
        <v/>
      </c>
      <c r="AD32" s="451" t="str">
        <f>IF(AC32="","",VLOOKUP(AC32,$AO$8:$AP$14,2,FALSE))</f>
        <v/>
      </c>
      <c r="AE32" s="49"/>
      <c r="AF32" s="50" t="s">
        <v>552</v>
      </c>
      <c r="AG32" s="48" t="s">
        <v>599</v>
      </c>
      <c r="AH32" s="48" t="s">
        <v>600</v>
      </c>
      <c r="AI32" s="48" t="s">
        <v>601</v>
      </c>
      <c r="AJ32" s="48" t="s">
        <v>602</v>
      </c>
      <c r="AK32" s="48" t="s">
        <v>603</v>
      </c>
      <c r="AL32" s="48" t="s">
        <v>604</v>
      </c>
      <c r="AM32" s="48" t="s">
        <v>605</v>
      </c>
    </row>
    <row r="33" spans="2:39" ht="15" customHeight="1" x14ac:dyDescent="0.2">
      <c r="B33" s="469"/>
      <c r="C33" s="458"/>
      <c r="D33" s="471"/>
      <c r="E33" s="473"/>
      <c r="F33" s="399"/>
      <c r="G33" s="477"/>
      <c r="H33" s="438"/>
      <c r="I33" s="399"/>
      <c r="J33" s="443"/>
      <c r="K33" s="438"/>
      <c r="L33" s="399"/>
      <c r="M33" s="443"/>
      <c r="N33" s="438"/>
      <c r="O33" s="399"/>
      <c r="P33" s="443"/>
      <c r="Q33" s="418"/>
      <c r="R33" s="401"/>
      <c r="S33" s="408"/>
      <c r="T33" s="438"/>
      <c r="U33" s="399"/>
      <c r="V33" s="411"/>
      <c r="W33" s="438"/>
      <c r="X33" s="399"/>
      <c r="Y33" s="411"/>
      <c r="Z33" s="423"/>
      <c r="AA33" s="425"/>
      <c r="AB33" s="432"/>
      <c r="AC33" s="453"/>
      <c r="AD33" s="420"/>
      <c r="AE33" s="49"/>
      <c r="AF33" s="449">
        <f>IF(AB32="",0,AB32*500000+Z34*10000+Z36*10+AA36/10)</f>
        <v>0</v>
      </c>
      <c r="AG33" s="444">
        <f>IF(OR(F34=1,F34=2),E36,0)</f>
        <v>0</v>
      </c>
      <c r="AH33" s="444">
        <f>IF(OR(I34=1,I34=2),H36,0)</f>
        <v>0</v>
      </c>
      <c r="AI33" s="444">
        <f>IF(OR(L34=1,L34=2),K36,0)</f>
        <v>0</v>
      </c>
      <c r="AJ33" s="444">
        <f>IF(OR(O34=1,O34=2),N36,0)</f>
        <v>0</v>
      </c>
      <c r="AK33" s="444">
        <f>IF(OR(R34=1,R34=2),Q36,0)</f>
        <v>0</v>
      </c>
      <c r="AL33" s="444">
        <f>IF(OR(U34=1,U34=2),T36,0)</f>
        <v>0</v>
      </c>
      <c r="AM33" s="444">
        <f>IF(OR(X34=1,X34=2),W36,0)</f>
        <v>0</v>
      </c>
    </row>
    <row r="34" spans="2:39" ht="15" customHeight="1" x14ac:dyDescent="0.2">
      <c r="B34" s="469"/>
      <c r="C34" s="459" t="s">
        <v>589</v>
      </c>
      <c r="D34" s="464" t="str">
        <f>IF(D32="","",VLOOKUP(D32,#REF!,2,FALSE))</f>
        <v/>
      </c>
      <c r="E34" s="413"/>
      <c r="F34" s="394" t="str">
        <f>IF(ISBLANK(E32),"",IF(E32&gt;Q8,2,IF(E32=Q8,1,"0")))</f>
        <v/>
      </c>
      <c r="G34" s="406" t="str">
        <f>IF(S10="","",S10)</f>
        <v>3,10M</v>
      </c>
      <c r="H34" s="419"/>
      <c r="I34" s="396" t="str">
        <f>IF(ISBLANK(H32),"",IF(H32&gt;Q14,2,IF(H32=Q14,1,"0")))</f>
        <v/>
      </c>
      <c r="J34" s="406" t="str">
        <f>IF(S16="","",S16)</f>
        <v>3,10M</v>
      </c>
      <c r="K34" s="419"/>
      <c r="L34" s="396" t="str">
        <f>IF(ISBLANK(K32),"",IF(K32&gt;Q20,2,IF(K32=Q20,1,"0")))</f>
        <v/>
      </c>
      <c r="M34" s="406" t="str">
        <f>IF(S22="","",S22)</f>
        <v>3,10M</v>
      </c>
      <c r="N34" s="419"/>
      <c r="O34" s="396" t="str">
        <f>IF(ISBLANK(N32),"",IF(N32&gt;Q26,2,IF(N32=Q26,1,"0")))</f>
        <v/>
      </c>
      <c r="P34" s="406" t="str">
        <f>IF(S28="","",S28)</f>
        <v>3,10M</v>
      </c>
      <c r="Q34" s="413"/>
      <c r="R34" s="414" t="s">
        <v>592</v>
      </c>
      <c r="S34" s="416" t="s">
        <v>569</v>
      </c>
      <c r="T34" s="419"/>
      <c r="U34" s="396" t="str">
        <f>IF(ISBLANK(T32),"",IF(T32&gt;Q38,2,IF(T32=Q38,1,"0")))</f>
        <v/>
      </c>
      <c r="V34" s="434" t="s">
        <v>494</v>
      </c>
      <c r="W34" s="419"/>
      <c r="X34" s="396" t="str">
        <f>IF(ISBLANK(W32),"",IF(W32&gt;Q44,2,IF(W32=Q44,1,"0")))</f>
        <v/>
      </c>
      <c r="Y34" s="434" t="s">
        <v>494</v>
      </c>
      <c r="Z34" s="427" t="str">
        <f>IF(D32="","",IF(AA32=0,0,(ROUNDDOWN(Z32/AA32,3))))</f>
        <v/>
      </c>
      <c r="AA34" s="428"/>
      <c r="AB34" s="432"/>
      <c r="AC34" s="453"/>
      <c r="AD34" s="420"/>
      <c r="AE34" s="49"/>
      <c r="AF34" s="449"/>
      <c r="AG34" s="444"/>
      <c r="AH34" s="444"/>
      <c r="AI34" s="444"/>
      <c r="AJ34" s="444"/>
      <c r="AK34" s="444"/>
      <c r="AL34" s="444"/>
      <c r="AM34" s="444"/>
    </row>
    <row r="35" spans="2:39" ht="15" customHeight="1" x14ac:dyDescent="0.2">
      <c r="B35" s="469"/>
      <c r="C35" s="460"/>
      <c r="D35" s="465"/>
      <c r="E35" s="413"/>
      <c r="F35" s="395"/>
      <c r="G35" s="406"/>
      <c r="H35" s="419"/>
      <c r="I35" s="397"/>
      <c r="J35" s="406"/>
      <c r="K35" s="419"/>
      <c r="L35" s="397"/>
      <c r="M35" s="406"/>
      <c r="N35" s="419"/>
      <c r="O35" s="397"/>
      <c r="P35" s="406"/>
      <c r="Q35" s="413"/>
      <c r="R35" s="415"/>
      <c r="S35" s="416"/>
      <c r="T35" s="419"/>
      <c r="U35" s="397"/>
      <c r="V35" s="434"/>
      <c r="W35" s="419"/>
      <c r="X35" s="397"/>
      <c r="Y35" s="434"/>
      <c r="Z35" s="429"/>
      <c r="AA35" s="430"/>
      <c r="AB35" s="432"/>
      <c r="AC35" s="453"/>
      <c r="AD35" s="420"/>
      <c r="AE35" s="49"/>
      <c r="AF35" s="449"/>
      <c r="AG35" s="444"/>
      <c r="AH35" s="444"/>
      <c r="AI35" s="444"/>
      <c r="AJ35" s="444"/>
      <c r="AK35" s="444"/>
      <c r="AL35" s="444"/>
      <c r="AM35" s="444"/>
    </row>
    <row r="36" spans="2:39" ht="15" customHeight="1" x14ac:dyDescent="0.2">
      <c r="B36" s="469"/>
      <c r="C36" s="458" t="s">
        <v>590</v>
      </c>
      <c r="D36" s="366" t="str">
        <f>IF(D32="","",VLOOKUP(D32,#REF!,5,FALSE))</f>
        <v/>
      </c>
      <c r="E36" s="474" t="str">
        <f>IF(G32="","",IF(OR(ISBLANK(E32),E32=0),0,ROUNDDOWN(E32/G32,3)))</f>
        <v/>
      </c>
      <c r="F36" s="391"/>
      <c r="G36" s="402"/>
      <c r="H36" s="409" t="str">
        <f>IF(J32="","",IF(OR(ISBLANK(H32),H32=0),0,ROUNDDOWN(H32/J32,3)))</f>
        <v/>
      </c>
      <c r="I36" s="391"/>
      <c r="J36" s="411"/>
      <c r="K36" s="409" t="str">
        <f>IF(M32="","",IF(OR(ISBLANK(K32),K32=0),0,ROUNDDOWN(K32/M32,3)))</f>
        <v/>
      </c>
      <c r="L36" s="391"/>
      <c r="M36" s="411"/>
      <c r="N36" s="409" t="str">
        <f>IF(P32="","",IF(OR(ISBLANK(N32),N32=0),0,ROUNDDOWN(N32/P32,3)))</f>
        <v/>
      </c>
      <c r="O36" s="391"/>
      <c r="P36" s="411"/>
      <c r="Q36" s="418" t="s">
        <v>470</v>
      </c>
      <c r="R36" s="440"/>
      <c r="S36" s="408" t="s">
        <v>576</v>
      </c>
      <c r="T36" s="409" t="str">
        <f>IF(V32="","",IF(OR(ISBLANK(T32),T32=0),0,ROUNDDOWN(T32/V32,3)))</f>
        <v/>
      </c>
      <c r="U36" s="391"/>
      <c r="V36" s="411"/>
      <c r="W36" s="409" t="str">
        <f>IF(Y32="","",IF(OR(ISBLANK(W32),W32=0),0,ROUNDDOWN(W32/Y32,3)))</f>
        <v/>
      </c>
      <c r="X36" s="391"/>
      <c r="Y36" s="411"/>
      <c r="Z36" s="426" t="str">
        <f>IF(D32="","",MAX(AG33:AM37))</f>
        <v/>
      </c>
      <c r="AA36" s="420" t="str">
        <f>IF(D32="","",MAX(G36,J36,M36,P36,S36,V36,Y36))</f>
        <v/>
      </c>
      <c r="AB36" s="432"/>
      <c r="AC36" s="453"/>
      <c r="AD36" s="420"/>
      <c r="AE36" s="49"/>
      <c r="AF36" s="449"/>
      <c r="AG36" s="444"/>
      <c r="AH36" s="444"/>
      <c r="AI36" s="444"/>
      <c r="AJ36" s="444"/>
      <c r="AK36" s="444"/>
      <c r="AL36" s="444"/>
      <c r="AM36" s="444"/>
    </row>
    <row r="37" spans="2:39" ht="15" customHeight="1" thickBot="1" x14ac:dyDescent="0.25">
      <c r="B37" s="470"/>
      <c r="C37" s="461"/>
      <c r="D37" s="369"/>
      <c r="E37" s="475"/>
      <c r="F37" s="392"/>
      <c r="G37" s="403"/>
      <c r="H37" s="410"/>
      <c r="I37" s="392"/>
      <c r="J37" s="412"/>
      <c r="K37" s="410"/>
      <c r="L37" s="392"/>
      <c r="M37" s="412"/>
      <c r="N37" s="410"/>
      <c r="O37" s="392"/>
      <c r="P37" s="412"/>
      <c r="Q37" s="439"/>
      <c r="R37" s="441"/>
      <c r="S37" s="448"/>
      <c r="T37" s="410"/>
      <c r="U37" s="392"/>
      <c r="V37" s="412"/>
      <c r="W37" s="410"/>
      <c r="X37" s="392"/>
      <c r="Y37" s="412"/>
      <c r="Z37" s="435"/>
      <c r="AA37" s="421"/>
      <c r="AB37" s="433"/>
      <c r="AC37" s="454"/>
      <c r="AD37" s="421"/>
      <c r="AE37" s="49"/>
      <c r="AF37" s="449"/>
      <c r="AG37" s="444"/>
      <c r="AH37" s="444"/>
      <c r="AI37" s="444"/>
      <c r="AJ37" s="444"/>
      <c r="AK37" s="444"/>
      <c r="AL37" s="444"/>
      <c r="AM37" s="444"/>
    </row>
    <row r="38" spans="2:39" ht="15" customHeight="1" x14ac:dyDescent="0.2">
      <c r="B38" s="468" t="s">
        <v>591</v>
      </c>
      <c r="C38" s="457" t="s">
        <v>593</v>
      </c>
      <c r="D38" s="466"/>
      <c r="E38" s="472"/>
      <c r="F38" s="398" t="str">
        <f>IF(E38="","",IF(G40="2,80M",E38*0.86,E38))</f>
        <v/>
      </c>
      <c r="G38" s="476" t="str">
        <f>IF(V8="","",V8)</f>
        <v/>
      </c>
      <c r="H38" s="437"/>
      <c r="I38" s="398" t="str">
        <f>IF(H38="","",IF(J40="2,80M",H38*0.86,H38))</f>
        <v/>
      </c>
      <c r="J38" s="442" t="str">
        <f>IF(V14="","",V14)</f>
        <v/>
      </c>
      <c r="K38" s="437"/>
      <c r="L38" s="398" t="str">
        <f>IF(K38="","",IF(M40="2,80M",K38*0.86,K38))</f>
        <v/>
      </c>
      <c r="M38" s="442" t="str">
        <f>IF(V20="","",V20)</f>
        <v/>
      </c>
      <c r="N38" s="437"/>
      <c r="O38" s="398" t="str">
        <f>IF(N38="","",IF(P40="2,80M",N38*0.86,N38))</f>
        <v/>
      </c>
      <c r="P38" s="442" t="str">
        <f>IF(V26="","",V26)</f>
        <v/>
      </c>
      <c r="Q38" s="437"/>
      <c r="R38" s="398" t="str">
        <f>IF(Q38="","",IF(S40="2,80M",Q38*0.86,Q38))</f>
        <v/>
      </c>
      <c r="S38" s="442" t="str">
        <f>IF(V32="","",V32)</f>
        <v/>
      </c>
      <c r="T38" s="417"/>
      <c r="U38" s="400"/>
      <c r="V38" s="407"/>
      <c r="W38" s="437"/>
      <c r="X38" s="398" t="str">
        <f>IF(W38="","",IF(Y40="2,80M",W38*0.86,W38))</f>
        <v/>
      </c>
      <c r="Y38" s="436"/>
      <c r="Z38" s="422" t="str">
        <f>IF(D38="","",SUM(F38,I38,L38,O38,R38,U38,X38))</f>
        <v/>
      </c>
      <c r="AA38" s="424" t="str">
        <f>IF(D38="","",SUM(G38,J38,M38,P38,S38,V38,Y38))</f>
        <v/>
      </c>
      <c r="AB38" s="431" t="str">
        <f>IF(Z38="","",IF(SUM(F40,I40,L40,O40,R40,U40,X40)=0,"0",SUM(F40,I40,L40,O40,R40,U40,X40)))</f>
        <v/>
      </c>
      <c r="AC38" s="452" t="str">
        <f>IF(AB38="","",RANK(AF39,$AF$9:$AF$45,0))</f>
        <v/>
      </c>
      <c r="AD38" s="451" t="str">
        <f>IF(AC38="","",VLOOKUP(AC38,$AO$8:$AP$14,2,FALSE))</f>
        <v/>
      </c>
      <c r="AE38" s="49"/>
      <c r="AF38" s="50" t="s">
        <v>591</v>
      </c>
      <c r="AG38" s="48" t="s">
        <v>599</v>
      </c>
      <c r="AH38" s="48" t="s">
        <v>600</v>
      </c>
      <c r="AI38" s="48" t="s">
        <v>601</v>
      </c>
      <c r="AJ38" s="48" t="s">
        <v>602</v>
      </c>
      <c r="AK38" s="48" t="s">
        <v>603</v>
      </c>
      <c r="AL38" s="48" t="s">
        <v>604</v>
      </c>
      <c r="AM38" s="48" t="s">
        <v>605</v>
      </c>
    </row>
    <row r="39" spans="2:39" ht="15" customHeight="1" x14ac:dyDescent="0.2">
      <c r="B39" s="469"/>
      <c r="C39" s="458"/>
      <c r="D39" s="471"/>
      <c r="E39" s="473"/>
      <c r="F39" s="399"/>
      <c r="G39" s="477"/>
      <c r="H39" s="438"/>
      <c r="I39" s="399"/>
      <c r="J39" s="443"/>
      <c r="K39" s="438"/>
      <c r="L39" s="399"/>
      <c r="M39" s="443"/>
      <c r="N39" s="438"/>
      <c r="O39" s="399"/>
      <c r="P39" s="443"/>
      <c r="Q39" s="438"/>
      <c r="R39" s="399"/>
      <c r="S39" s="443"/>
      <c r="T39" s="418"/>
      <c r="U39" s="401"/>
      <c r="V39" s="408"/>
      <c r="W39" s="438"/>
      <c r="X39" s="399"/>
      <c r="Y39" s="411"/>
      <c r="Z39" s="423"/>
      <c r="AA39" s="425"/>
      <c r="AB39" s="432"/>
      <c r="AC39" s="453"/>
      <c r="AD39" s="420"/>
      <c r="AE39" s="49"/>
      <c r="AF39" s="449">
        <f>IF(AB38="",0,AB38*500000+Z40*10000+Z42*10+AA42/10)</f>
        <v>0</v>
      </c>
      <c r="AG39" s="444">
        <f>IF(OR(F40=1,F40=2),E42,0)</f>
        <v>0</v>
      </c>
      <c r="AH39" s="444">
        <f>IF(OR(I40=1,I40=2),H42,0)</f>
        <v>0</v>
      </c>
      <c r="AI39" s="444">
        <f>IF(OR(L40=1,L40=2),K42,0)</f>
        <v>0</v>
      </c>
      <c r="AJ39" s="444">
        <f>IF(OR(O40=1,O40=2),N42,0)</f>
        <v>0</v>
      </c>
      <c r="AK39" s="444">
        <f>IF(OR(R40=1,R40=2),Q42,0)</f>
        <v>0</v>
      </c>
      <c r="AL39" s="444">
        <f>IF(OR(U40=1,U40=2),T42,0)</f>
        <v>0</v>
      </c>
      <c r="AM39" s="444">
        <f>IF(OR(X40=1,X40=2),W42,0)</f>
        <v>0</v>
      </c>
    </row>
    <row r="40" spans="2:39" ht="15" customHeight="1" x14ac:dyDescent="0.2">
      <c r="B40" s="469"/>
      <c r="C40" s="459" t="s">
        <v>589</v>
      </c>
      <c r="D40" s="464" t="str">
        <f>IF(D38="","",VLOOKUP(D38,#REF!,2,FALSE))</f>
        <v/>
      </c>
      <c r="E40" s="413"/>
      <c r="F40" s="394" t="str">
        <f>IF(ISBLANK(E38),"",IF(E38&gt;T8,2,IF(E38=T8,1,"0")))</f>
        <v/>
      </c>
      <c r="G40" s="406" t="str">
        <f>IF(V10="","",V10)</f>
        <v>3,10M</v>
      </c>
      <c r="H40" s="419"/>
      <c r="I40" s="396" t="str">
        <f>IF(ISBLANK(H38),"",IF(H38&gt;T14,2,IF(H38=T14,1,"0")))</f>
        <v/>
      </c>
      <c r="J40" s="406" t="str">
        <f>IF(V16="","",V16)</f>
        <v>3,10M</v>
      </c>
      <c r="K40" s="419"/>
      <c r="L40" s="396" t="str">
        <f>IF(ISBLANK(K38),"",IF(K38&gt;T20,2,IF(K38=T20,1,"0")))</f>
        <v/>
      </c>
      <c r="M40" s="406" t="str">
        <f>IF(V22="","",V22)</f>
        <v>3,10M</v>
      </c>
      <c r="N40" s="419"/>
      <c r="O40" s="396" t="str">
        <f>IF(ISBLANK(N38),"",IF(N38&gt;T26,2,IF(N38=T26,1,"0")))</f>
        <v/>
      </c>
      <c r="P40" s="406" t="str">
        <f>IF(V28="","",V28)</f>
        <v>3,10M</v>
      </c>
      <c r="Q40" s="419"/>
      <c r="R40" s="396" t="str">
        <f>IF(ISBLANK(Q38),"",IF(Q38&gt;T32,2,IF(Q38=T32,1,"0")))</f>
        <v/>
      </c>
      <c r="S40" s="406" t="str">
        <f>IF(V34="","",V34)</f>
        <v>3,10M</v>
      </c>
      <c r="T40" s="413"/>
      <c r="U40" s="414"/>
      <c r="V40" s="416"/>
      <c r="W40" s="419"/>
      <c r="X40" s="396" t="str">
        <f>IF(ISBLANK(W38),"",IF(W38&gt;T44,2,IF(W38=T44,1,"0")))</f>
        <v/>
      </c>
      <c r="Y40" s="434" t="s">
        <v>494</v>
      </c>
      <c r="Z40" s="427" t="str">
        <f>IF(D38="","",IF(AA38=0,0,(ROUNDDOWN(Z38/AA38,3))))</f>
        <v/>
      </c>
      <c r="AA40" s="428"/>
      <c r="AB40" s="432"/>
      <c r="AC40" s="453"/>
      <c r="AD40" s="420"/>
      <c r="AE40" s="49"/>
      <c r="AF40" s="449"/>
      <c r="AG40" s="444"/>
      <c r="AH40" s="444"/>
      <c r="AI40" s="444"/>
      <c r="AJ40" s="444"/>
      <c r="AK40" s="444"/>
      <c r="AL40" s="444"/>
      <c r="AM40" s="444"/>
    </row>
    <row r="41" spans="2:39" ht="15" customHeight="1" x14ac:dyDescent="0.2">
      <c r="B41" s="469"/>
      <c r="C41" s="460"/>
      <c r="D41" s="465"/>
      <c r="E41" s="413"/>
      <c r="F41" s="395"/>
      <c r="G41" s="406"/>
      <c r="H41" s="419"/>
      <c r="I41" s="397"/>
      <c r="J41" s="406"/>
      <c r="K41" s="419"/>
      <c r="L41" s="397"/>
      <c r="M41" s="406"/>
      <c r="N41" s="419"/>
      <c r="O41" s="397"/>
      <c r="P41" s="406"/>
      <c r="Q41" s="419"/>
      <c r="R41" s="397"/>
      <c r="S41" s="406"/>
      <c r="T41" s="413"/>
      <c r="U41" s="415"/>
      <c r="V41" s="416"/>
      <c r="W41" s="419"/>
      <c r="X41" s="397"/>
      <c r="Y41" s="434"/>
      <c r="Z41" s="429"/>
      <c r="AA41" s="430"/>
      <c r="AB41" s="432"/>
      <c r="AC41" s="453"/>
      <c r="AD41" s="420"/>
      <c r="AE41" s="49"/>
      <c r="AF41" s="449"/>
      <c r="AG41" s="444"/>
      <c r="AH41" s="444"/>
      <c r="AI41" s="444"/>
      <c r="AJ41" s="444"/>
      <c r="AK41" s="444"/>
      <c r="AL41" s="444"/>
      <c r="AM41" s="444"/>
    </row>
    <row r="42" spans="2:39" ht="15" customHeight="1" x14ac:dyDescent="0.2">
      <c r="B42" s="469"/>
      <c r="C42" s="458" t="s">
        <v>590</v>
      </c>
      <c r="D42" s="366" t="str">
        <f>IF(D38="","",VLOOKUP(D38,#REF!,5,FALSE))</f>
        <v/>
      </c>
      <c r="E42" s="474" t="str">
        <f>IF(G38="","",IF(OR(ISBLANK(E38),E38=0),0,ROUNDDOWN(E38/G38,3)))</f>
        <v/>
      </c>
      <c r="F42" s="391"/>
      <c r="G42" s="402"/>
      <c r="H42" s="409" t="str">
        <f>IF(J38="","",IF(OR(ISBLANK(H38),H38=0),0,ROUNDDOWN(H38/J38,3)))</f>
        <v/>
      </c>
      <c r="I42" s="391"/>
      <c r="J42" s="411"/>
      <c r="K42" s="409" t="str">
        <f>IF(M38="","",IF(OR(ISBLANK(K38),K38=0),0,ROUNDDOWN(K38/M38,3)))</f>
        <v/>
      </c>
      <c r="L42" s="391"/>
      <c r="M42" s="411"/>
      <c r="N42" s="409" t="str">
        <f>IF(P38="","",IF(OR(ISBLANK(N38),N38=0),0,ROUNDDOWN(N38/P38,3)))</f>
        <v/>
      </c>
      <c r="O42" s="391"/>
      <c r="P42" s="411"/>
      <c r="Q42" s="409" t="str">
        <f>IF(S38="","",IF(OR(ISBLANK(Q38),Q38=0),0,ROUNDDOWN(Q38/S38,3)))</f>
        <v/>
      </c>
      <c r="R42" s="391"/>
      <c r="S42" s="411"/>
      <c r="T42" s="418"/>
      <c r="U42" s="440"/>
      <c r="V42" s="408"/>
      <c r="W42" s="409" t="str">
        <f>IF(Y38="","",IF(OR(ISBLANK(W38),W38=0),0,ROUNDDOWN(W38/Y38,3)))</f>
        <v/>
      </c>
      <c r="X42" s="391"/>
      <c r="Y42" s="411"/>
      <c r="Z42" s="426" t="str">
        <f>IF(D38="","",MAX(AG39:AM43))</f>
        <v/>
      </c>
      <c r="AA42" s="420" t="str">
        <f>IF(D38="","",MAX(G42,J42,M42,P42,S42,V42,Y42))</f>
        <v/>
      </c>
      <c r="AB42" s="432"/>
      <c r="AC42" s="453"/>
      <c r="AD42" s="420"/>
      <c r="AE42" s="49"/>
      <c r="AF42" s="449"/>
      <c r="AG42" s="444"/>
      <c r="AH42" s="444"/>
      <c r="AI42" s="444"/>
      <c r="AJ42" s="444"/>
      <c r="AK42" s="444"/>
      <c r="AL42" s="444"/>
      <c r="AM42" s="444"/>
    </row>
    <row r="43" spans="2:39" ht="15" customHeight="1" thickBot="1" x14ac:dyDescent="0.25">
      <c r="B43" s="470"/>
      <c r="C43" s="461"/>
      <c r="D43" s="369"/>
      <c r="E43" s="475"/>
      <c r="F43" s="392"/>
      <c r="G43" s="403"/>
      <c r="H43" s="410"/>
      <c r="I43" s="392"/>
      <c r="J43" s="412"/>
      <c r="K43" s="410"/>
      <c r="L43" s="392"/>
      <c r="M43" s="412"/>
      <c r="N43" s="410"/>
      <c r="O43" s="392"/>
      <c r="P43" s="412"/>
      <c r="Q43" s="410"/>
      <c r="R43" s="392"/>
      <c r="S43" s="412"/>
      <c r="T43" s="439"/>
      <c r="U43" s="441"/>
      <c r="V43" s="448"/>
      <c r="W43" s="410"/>
      <c r="X43" s="392"/>
      <c r="Y43" s="412"/>
      <c r="Z43" s="435"/>
      <c r="AA43" s="421"/>
      <c r="AB43" s="433"/>
      <c r="AC43" s="454"/>
      <c r="AD43" s="421"/>
      <c r="AE43" s="49"/>
      <c r="AF43" s="449"/>
      <c r="AG43" s="444"/>
      <c r="AH43" s="444"/>
      <c r="AI43" s="444"/>
      <c r="AJ43" s="444"/>
      <c r="AK43" s="444"/>
      <c r="AL43" s="444"/>
      <c r="AM43" s="444"/>
    </row>
    <row r="44" spans="2:39" ht="15" customHeight="1" x14ac:dyDescent="0.2">
      <c r="B44" s="468" t="s">
        <v>562</v>
      </c>
      <c r="C44" s="457" t="s">
        <v>593</v>
      </c>
      <c r="D44" s="466"/>
      <c r="E44" s="472"/>
      <c r="F44" s="398" t="str">
        <f>IF(E44="","",IF(G46="2,80M",E44*0.86,E44))</f>
        <v/>
      </c>
      <c r="G44" s="476" t="str">
        <f>IF(Y8="","",Y8)</f>
        <v/>
      </c>
      <c r="H44" s="437"/>
      <c r="I44" s="398" t="str">
        <f>IF(H44="","",IF(J46="2,80M",H44*0.86,H44))</f>
        <v/>
      </c>
      <c r="J44" s="442" t="str">
        <f>IF(Y14="","",Y14)</f>
        <v/>
      </c>
      <c r="K44" s="437"/>
      <c r="L44" s="398" t="str">
        <f>IF(K44="","",IF(M46="2,80M",K44*0.86,K44))</f>
        <v/>
      </c>
      <c r="M44" s="442" t="str">
        <f>IF(Y20="","",Y20)</f>
        <v/>
      </c>
      <c r="N44" s="437"/>
      <c r="O44" s="398" t="str">
        <f>IF(N44="","",IF(P46="2,80M",N44*0.86,N44))</f>
        <v/>
      </c>
      <c r="P44" s="442" t="str">
        <f>IF(Y26="","",Y26)</f>
        <v/>
      </c>
      <c r="Q44" s="437"/>
      <c r="R44" s="398" t="str">
        <f>IF(Q44="","",IF(S46="2,80M",Q44*0.86,Q44))</f>
        <v/>
      </c>
      <c r="S44" s="442" t="str">
        <f>IF(Y32="","",Y32)</f>
        <v/>
      </c>
      <c r="T44" s="437"/>
      <c r="U44" s="398" t="str">
        <f>IF(T44="","",IF(V46="2,80M",T44*0.86,T44))</f>
        <v/>
      </c>
      <c r="V44" s="442" t="str">
        <f>IF(Y38="","",Y38)</f>
        <v/>
      </c>
      <c r="W44" s="417" t="s">
        <v>578</v>
      </c>
      <c r="X44" s="400"/>
      <c r="Y44" s="407" t="s">
        <v>577</v>
      </c>
      <c r="Z44" s="422" t="str">
        <f>IF(D44="","",SUM(F44,I44,L44,O44,R44,U44,X44))</f>
        <v/>
      </c>
      <c r="AA44" s="424" t="str">
        <f>IF(D44="","",SUM(G44,J44,M44,P44,S44,V44,Y44))</f>
        <v/>
      </c>
      <c r="AB44" s="431" t="str">
        <f>IF(Z44="","",IF(SUM(F46,I46,L46,O46,R46,U46,X46)=0,"0",SUM(F46,I46,L46,O46,R46,U46,X46)))</f>
        <v/>
      </c>
      <c r="AC44" s="452" t="str">
        <f>IF(AB44="","",RANK(AF45,$AF$9:$AF$45,0))</f>
        <v/>
      </c>
      <c r="AD44" s="451" t="str">
        <f>IF(AC44="","",VLOOKUP(AC44,$AO$8:$AP$14,2,FALSE))</f>
        <v/>
      </c>
      <c r="AE44" s="49"/>
      <c r="AF44" s="50" t="s">
        <v>562</v>
      </c>
      <c r="AG44" s="48" t="s">
        <v>599</v>
      </c>
      <c r="AH44" s="48" t="s">
        <v>600</v>
      </c>
      <c r="AI44" s="48" t="s">
        <v>601</v>
      </c>
      <c r="AJ44" s="48" t="s">
        <v>602</v>
      </c>
      <c r="AK44" s="48" t="s">
        <v>603</v>
      </c>
      <c r="AL44" s="48" t="s">
        <v>604</v>
      </c>
      <c r="AM44" s="48" t="s">
        <v>605</v>
      </c>
    </row>
    <row r="45" spans="2:39" ht="15" customHeight="1" x14ac:dyDescent="0.2">
      <c r="B45" s="469"/>
      <c r="C45" s="458"/>
      <c r="D45" s="471"/>
      <c r="E45" s="473"/>
      <c r="F45" s="399"/>
      <c r="G45" s="477"/>
      <c r="H45" s="438"/>
      <c r="I45" s="399"/>
      <c r="J45" s="443"/>
      <c r="K45" s="438"/>
      <c r="L45" s="399"/>
      <c r="M45" s="443"/>
      <c r="N45" s="438"/>
      <c r="O45" s="399"/>
      <c r="P45" s="443"/>
      <c r="Q45" s="438"/>
      <c r="R45" s="399"/>
      <c r="S45" s="443"/>
      <c r="T45" s="438"/>
      <c r="U45" s="399"/>
      <c r="V45" s="443"/>
      <c r="W45" s="418"/>
      <c r="X45" s="401"/>
      <c r="Y45" s="408"/>
      <c r="Z45" s="423"/>
      <c r="AA45" s="425"/>
      <c r="AB45" s="432"/>
      <c r="AC45" s="453"/>
      <c r="AD45" s="420"/>
      <c r="AE45" s="49"/>
      <c r="AF45" s="449">
        <f>IF(AB44="",0,AB44*500000+Z46*10000+Z48*10+AA48/10)</f>
        <v>0</v>
      </c>
      <c r="AG45" s="444">
        <f>IF(OR(F46=1,F46=2),E48,0)</f>
        <v>0</v>
      </c>
      <c r="AH45" s="444">
        <f>IF(OR(I46=1,I46=2),H48,0)</f>
        <v>0</v>
      </c>
      <c r="AI45" s="444">
        <f>IF(OR(L46=1,L46=2),K48,0)</f>
        <v>0</v>
      </c>
      <c r="AJ45" s="444">
        <f>IF(OR(O46=1,O46=2),N48,0)</f>
        <v>0</v>
      </c>
      <c r="AK45" s="444">
        <f>IF(OR(R46=1,R46=2),Q48,0)</f>
        <v>0</v>
      </c>
      <c r="AL45" s="444">
        <f>IF(OR(U46=1,U46=2),T48,0)</f>
        <v>0</v>
      </c>
      <c r="AM45" s="444">
        <f>IF(OR(X46=1,X46=2),W48,0)</f>
        <v>0</v>
      </c>
    </row>
    <row r="46" spans="2:39" ht="15" customHeight="1" x14ac:dyDescent="0.2">
      <c r="B46" s="469"/>
      <c r="C46" s="459" t="s">
        <v>589</v>
      </c>
      <c r="D46" s="464" t="str">
        <f>IF(D44="","",VLOOKUP(D44,#REF!,2,FALSE))</f>
        <v/>
      </c>
      <c r="E46" s="413"/>
      <c r="F46" s="394" t="str">
        <f>IF(ISBLANK(E44),"",IF(E44&gt;W8,2,IF(E44=W8,1,"0")))</f>
        <v/>
      </c>
      <c r="G46" s="406" t="str">
        <f>IF(Y10="","",Y10)</f>
        <v>3,10M</v>
      </c>
      <c r="H46" s="419"/>
      <c r="I46" s="396" t="str">
        <f>IF(ISBLANK(H44),"",IF(H44&gt;W14,2,IF(H44=W14,1,"0")))</f>
        <v/>
      </c>
      <c r="J46" s="406" t="str">
        <f>IF(Y16="","",Y16)</f>
        <v>3,10M</v>
      </c>
      <c r="K46" s="419"/>
      <c r="L46" s="396" t="str">
        <f>IF(ISBLANK(K44),"",IF(K44&gt;W20,2,IF(K44=W20,1,"0")))</f>
        <v/>
      </c>
      <c r="M46" s="406" t="str">
        <f>IF(Y22="","",Y22)</f>
        <v>3,10M</v>
      </c>
      <c r="N46" s="419"/>
      <c r="O46" s="396" t="str">
        <f>IF(ISBLANK(N44),"",IF(N44&gt;W26,2,IF(N44=W26,1,"0")))</f>
        <v/>
      </c>
      <c r="P46" s="406" t="str">
        <f>IF(Y28="","",Y28)</f>
        <v>3,10M</v>
      </c>
      <c r="Q46" s="419"/>
      <c r="R46" s="396" t="str">
        <f>IF(ISBLANK(Q44),"",IF(Q44&gt;W32,2,IF(Q44=W32,1,"0")))</f>
        <v/>
      </c>
      <c r="S46" s="406" t="str">
        <f>IF(Y34="","",Y34)</f>
        <v>3,10M</v>
      </c>
      <c r="T46" s="419"/>
      <c r="U46" s="396" t="str">
        <f>IF(ISBLANK(T44),"",IF(T44&gt;W38,2,IF(T44=W38,1,"0")))</f>
        <v/>
      </c>
      <c r="V46" s="406" t="str">
        <f>IF(Y40="","",Y40)</f>
        <v>3,10M</v>
      </c>
      <c r="W46" s="413"/>
      <c r="X46" s="414" t="s">
        <v>592</v>
      </c>
      <c r="Y46" s="416" t="s">
        <v>569</v>
      </c>
      <c r="Z46" s="427" t="str">
        <f>IF(D44="","",IF(AA44=0,0,(ROUNDDOWN(Z44/AA44,3))))</f>
        <v/>
      </c>
      <c r="AA46" s="428"/>
      <c r="AB46" s="432"/>
      <c r="AC46" s="453"/>
      <c r="AD46" s="420"/>
      <c r="AE46" s="49"/>
      <c r="AF46" s="449"/>
      <c r="AG46" s="444"/>
      <c r="AH46" s="444"/>
      <c r="AI46" s="444"/>
      <c r="AJ46" s="444"/>
      <c r="AK46" s="444"/>
      <c r="AL46" s="444"/>
      <c r="AM46" s="444"/>
    </row>
    <row r="47" spans="2:39" ht="15" customHeight="1" x14ac:dyDescent="0.2">
      <c r="B47" s="469"/>
      <c r="C47" s="460"/>
      <c r="D47" s="465"/>
      <c r="E47" s="413"/>
      <c r="F47" s="395"/>
      <c r="G47" s="406"/>
      <c r="H47" s="419"/>
      <c r="I47" s="397"/>
      <c r="J47" s="406"/>
      <c r="K47" s="419"/>
      <c r="L47" s="397"/>
      <c r="M47" s="406"/>
      <c r="N47" s="419"/>
      <c r="O47" s="397"/>
      <c r="P47" s="406"/>
      <c r="Q47" s="419"/>
      <c r="R47" s="397"/>
      <c r="S47" s="406"/>
      <c r="T47" s="419"/>
      <c r="U47" s="397"/>
      <c r="V47" s="406"/>
      <c r="W47" s="413"/>
      <c r="X47" s="415"/>
      <c r="Y47" s="416"/>
      <c r="Z47" s="429"/>
      <c r="AA47" s="430"/>
      <c r="AB47" s="432"/>
      <c r="AC47" s="453"/>
      <c r="AD47" s="420"/>
      <c r="AE47" s="49"/>
      <c r="AF47" s="449"/>
      <c r="AG47" s="444"/>
      <c r="AH47" s="444"/>
      <c r="AI47" s="444"/>
      <c r="AJ47" s="444"/>
      <c r="AK47" s="444"/>
      <c r="AL47" s="444"/>
      <c r="AM47" s="444"/>
    </row>
    <row r="48" spans="2:39" ht="15" customHeight="1" x14ac:dyDescent="0.2">
      <c r="B48" s="469"/>
      <c r="C48" s="458" t="s">
        <v>590</v>
      </c>
      <c r="D48" s="366" t="str">
        <f>IF(D44="","",VLOOKUP(D44,#REF!,5,FALSE))</f>
        <v/>
      </c>
      <c r="E48" s="474" t="str">
        <f>IF(G44="","",IF(OR(ISBLANK(E44),E44=0),0,ROUNDDOWN(E44/G44,3)))</f>
        <v/>
      </c>
      <c r="F48" s="391"/>
      <c r="G48" s="402"/>
      <c r="H48" s="409" t="str">
        <f>IF(J44="","",IF(OR(ISBLANK(H44),H44=0),0,ROUNDDOWN(H44/J44,3)))</f>
        <v/>
      </c>
      <c r="I48" s="391"/>
      <c r="J48" s="411"/>
      <c r="K48" s="409" t="str">
        <f>IF(M44="","",IF(OR(ISBLANK(K44),K44=0),0,ROUNDDOWN(K44/M44,3)))</f>
        <v/>
      </c>
      <c r="L48" s="391"/>
      <c r="M48" s="411"/>
      <c r="N48" s="409" t="str">
        <f>IF(P44="","",IF(OR(ISBLANK(N44),N44=0),0,ROUNDDOWN(N44/P44,3)))</f>
        <v/>
      </c>
      <c r="O48" s="391"/>
      <c r="P48" s="411"/>
      <c r="Q48" s="409" t="str">
        <f>IF(S44="","",IF(OR(ISBLANK(Q44),Q44=0),0,ROUNDDOWN(Q44/S44,3)))</f>
        <v/>
      </c>
      <c r="R48" s="391"/>
      <c r="S48" s="411"/>
      <c r="T48" s="409" t="str">
        <f>IF(V44="","",IF(OR(ISBLANK(T44),T44=0),0,ROUNDDOWN(T44/V44,3)))</f>
        <v/>
      </c>
      <c r="U48" s="391"/>
      <c r="V48" s="411"/>
      <c r="W48" s="418" t="s">
        <v>470</v>
      </c>
      <c r="X48" s="440"/>
      <c r="Y48" s="408" t="s">
        <v>576</v>
      </c>
      <c r="Z48" s="426" t="str">
        <f>IF(D44="","",MAX(AG45:AM49))</f>
        <v/>
      </c>
      <c r="AA48" s="420" t="str">
        <f>IF(D44="","",MAX(G48,J48,M48,P48,S48,V48,Y48))</f>
        <v/>
      </c>
      <c r="AB48" s="432"/>
      <c r="AC48" s="453"/>
      <c r="AD48" s="420"/>
      <c r="AE48" s="49"/>
      <c r="AF48" s="449"/>
      <c r="AG48" s="444"/>
      <c r="AH48" s="444"/>
      <c r="AI48" s="444"/>
      <c r="AJ48" s="444"/>
      <c r="AK48" s="444"/>
      <c r="AL48" s="444"/>
      <c r="AM48" s="444"/>
    </row>
    <row r="49" spans="2:39" ht="15" customHeight="1" thickBot="1" x14ac:dyDescent="0.25">
      <c r="B49" s="470"/>
      <c r="C49" s="461"/>
      <c r="D49" s="369"/>
      <c r="E49" s="475"/>
      <c r="F49" s="392"/>
      <c r="G49" s="403"/>
      <c r="H49" s="410"/>
      <c r="I49" s="392"/>
      <c r="J49" s="412"/>
      <c r="K49" s="410"/>
      <c r="L49" s="392"/>
      <c r="M49" s="412"/>
      <c r="N49" s="410"/>
      <c r="O49" s="392"/>
      <c r="P49" s="412"/>
      <c r="Q49" s="410"/>
      <c r="R49" s="392"/>
      <c r="S49" s="412"/>
      <c r="T49" s="410"/>
      <c r="U49" s="392"/>
      <c r="V49" s="412"/>
      <c r="W49" s="439"/>
      <c r="X49" s="441"/>
      <c r="Y49" s="448"/>
      <c r="Z49" s="435"/>
      <c r="AA49" s="421"/>
      <c r="AB49" s="433"/>
      <c r="AC49" s="454"/>
      <c r="AD49" s="421"/>
      <c r="AE49" s="49"/>
      <c r="AF49" s="449"/>
      <c r="AG49" s="444"/>
      <c r="AH49" s="444"/>
      <c r="AI49" s="444"/>
      <c r="AJ49" s="444"/>
      <c r="AK49" s="444"/>
      <c r="AL49" s="444"/>
      <c r="AM49" s="444"/>
    </row>
    <row r="50" spans="2:39" ht="15.75" customHeight="1" x14ac:dyDescent="0.2">
      <c r="C50" s="52"/>
      <c r="D50" s="53"/>
      <c r="E50" s="49"/>
      <c r="G50" s="49"/>
      <c r="H50" s="49"/>
      <c r="J50" s="49"/>
      <c r="K50" s="49"/>
      <c r="M50" s="49"/>
      <c r="N50" s="54"/>
      <c r="O50" s="54"/>
      <c r="P50" s="54"/>
      <c r="Q50" s="54"/>
      <c r="R50" s="54"/>
      <c r="S50" s="54"/>
      <c r="T50" s="54"/>
      <c r="U50" s="54"/>
      <c r="V50" s="54"/>
      <c r="W50" s="54"/>
      <c r="X50" s="54"/>
      <c r="Y50" s="54"/>
      <c r="Z50" s="55"/>
      <c r="AA50" s="49"/>
      <c r="AB50" s="49"/>
      <c r="AC50" s="49"/>
      <c r="AD50" s="56"/>
      <c r="AE50" s="49"/>
    </row>
    <row r="51" spans="2:39" ht="21.75" customHeight="1" x14ac:dyDescent="0.2">
      <c r="C51" s="105" t="s">
        <v>637</v>
      </c>
      <c r="D51" s="57"/>
      <c r="E51" s="57"/>
    </row>
    <row r="52" spans="2:39" ht="21.75" customHeight="1" x14ac:dyDescent="0.2">
      <c r="C52" s="105" t="s">
        <v>638</v>
      </c>
      <c r="D52" s="57"/>
      <c r="E52" s="57"/>
    </row>
    <row r="53" spans="2:39" ht="21.75" customHeight="1" x14ac:dyDescent="0.2">
      <c r="C53" s="105" t="s">
        <v>639</v>
      </c>
      <c r="D53" s="57"/>
      <c r="E53" s="57"/>
    </row>
    <row r="54" spans="2:39" ht="21.75" customHeight="1" x14ac:dyDescent="0.2">
      <c r="D54" s="57"/>
      <c r="E54" s="57"/>
    </row>
    <row r="55" spans="2:39" ht="21.75" customHeight="1" x14ac:dyDescent="0.2">
      <c r="E55" s="57"/>
    </row>
    <row r="56" spans="2:39" ht="21.75" customHeight="1" x14ac:dyDescent="0.2">
      <c r="E56" s="57"/>
    </row>
    <row r="57" spans="2:39" ht="21.75" customHeight="1" x14ac:dyDescent="0.2">
      <c r="E57" s="57"/>
    </row>
    <row r="58" spans="2:39" ht="21.75" customHeight="1" x14ac:dyDescent="0.2">
      <c r="E58" s="57"/>
    </row>
    <row r="59" spans="2:39" ht="21.75" customHeight="1" x14ac:dyDescent="0.2">
      <c r="E59" s="57"/>
    </row>
    <row r="60" spans="2:39" ht="21.75" customHeight="1" x14ac:dyDescent="0.2">
      <c r="E60" s="57"/>
    </row>
    <row r="61" spans="2:39" ht="21.75" customHeight="1" x14ac:dyDescent="0.2">
      <c r="E61" s="57"/>
    </row>
    <row r="62" spans="2:39" ht="21.75" customHeight="1" x14ac:dyDescent="0.2"/>
    <row r="63" spans="2:39" ht="21.75" customHeight="1" x14ac:dyDescent="0.2"/>
    <row r="64" spans="2:39"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sheetData>
  <sheetProtection sheet="1" objects="1" scenarios="1" selectLockedCells="1"/>
  <mergeCells count="642">
    <mergeCell ref="Z6:Z7"/>
    <mergeCell ref="AA6:AA7"/>
    <mergeCell ref="AB2:AB7"/>
    <mergeCell ref="Z4:AA5"/>
    <mergeCell ref="Z2:Z3"/>
    <mergeCell ref="AA2:AA3"/>
    <mergeCell ref="AC2:AC7"/>
    <mergeCell ref="Z8:Z9"/>
    <mergeCell ref="AA8:AA9"/>
    <mergeCell ref="AC8:AC13"/>
    <mergeCell ref="AA12:AA13"/>
    <mergeCell ref="AD8:AD13"/>
    <mergeCell ref="H8:H9"/>
    <mergeCell ref="J8:J9"/>
    <mergeCell ref="K8:K9"/>
    <mergeCell ref="M8:M9"/>
    <mergeCell ref="Q8:Q9"/>
    <mergeCell ref="I8:I9"/>
    <mergeCell ref="L10:L11"/>
    <mergeCell ref="O10:O11"/>
    <mergeCell ref="N8:N9"/>
    <mergeCell ref="P8:P9"/>
    <mergeCell ref="AB8:AB13"/>
    <mergeCell ref="Z10:AA11"/>
    <mergeCell ref="Z12:Z13"/>
    <mergeCell ref="X8:X9"/>
    <mergeCell ref="L12:L13"/>
    <mergeCell ref="M12:M13"/>
    <mergeCell ref="N12:N13"/>
    <mergeCell ref="T8:T9"/>
    <mergeCell ref="R10:R11"/>
    <mergeCell ref="Q12:Q13"/>
    <mergeCell ref="V8:V9"/>
    <mergeCell ref="U10:U11"/>
    <mergeCell ref="W8:W9"/>
    <mergeCell ref="AC26:AC31"/>
    <mergeCell ref="M30:M31"/>
    <mergeCell ref="AA30:AA31"/>
    <mergeCell ref="AA24:AA25"/>
    <mergeCell ref="E26:E27"/>
    <mergeCell ref="G26:G27"/>
    <mergeCell ref="H26:H27"/>
    <mergeCell ref="J26:J27"/>
    <mergeCell ref="K26:K27"/>
    <mergeCell ref="E24:E25"/>
    <mergeCell ref="G24:G25"/>
    <mergeCell ref="H24:H25"/>
    <mergeCell ref="J24:J25"/>
    <mergeCell ref="N24:N25"/>
    <mergeCell ref="P24:P25"/>
    <mergeCell ref="AC20:AC25"/>
    <mergeCell ref="F22:F23"/>
    <mergeCell ref="H30:H31"/>
    <mergeCell ref="J30:J31"/>
    <mergeCell ref="K30:K31"/>
    <mergeCell ref="F28:F29"/>
    <mergeCell ref="I28:I29"/>
    <mergeCell ref="L28:L29"/>
    <mergeCell ref="V26:V27"/>
    <mergeCell ref="C24:C25"/>
    <mergeCell ref="D24:D25"/>
    <mergeCell ref="C12:C13"/>
    <mergeCell ref="D12:D13"/>
    <mergeCell ref="H12:H13"/>
    <mergeCell ref="J12:J13"/>
    <mergeCell ref="K12:K13"/>
    <mergeCell ref="F14:F15"/>
    <mergeCell ref="H14:H15"/>
    <mergeCell ref="I14:I15"/>
    <mergeCell ref="J14:J15"/>
    <mergeCell ref="G16:G17"/>
    <mergeCell ref="D18:D19"/>
    <mergeCell ref="E18:E19"/>
    <mergeCell ref="G18:G19"/>
    <mergeCell ref="K18:K19"/>
    <mergeCell ref="D30:D31"/>
    <mergeCell ref="E30:E31"/>
    <mergeCell ref="G30:G31"/>
    <mergeCell ref="D38:D39"/>
    <mergeCell ref="S36:S37"/>
    <mergeCell ref="S34:S35"/>
    <mergeCell ref="N30:N31"/>
    <mergeCell ref="L14:L15"/>
    <mergeCell ref="F16:F17"/>
    <mergeCell ref="E14:E15"/>
    <mergeCell ref="G14:G15"/>
    <mergeCell ref="K14:K15"/>
    <mergeCell ref="D32:D33"/>
    <mergeCell ref="D34:D35"/>
    <mergeCell ref="E34:E35"/>
    <mergeCell ref="S38:S39"/>
    <mergeCell ref="O30:O31"/>
    <mergeCell ref="P30:P31"/>
    <mergeCell ref="N28:N29"/>
    <mergeCell ref="O28:O29"/>
    <mergeCell ref="Q26:Q27"/>
    <mergeCell ref="Q30:Q31"/>
    <mergeCell ref="Q28:Q29"/>
    <mergeCell ref="J16:J17"/>
    <mergeCell ref="M18:M19"/>
    <mergeCell ref="N18:N19"/>
    <mergeCell ref="P18:P19"/>
    <mergeCell ref="E28:E29"/>
    <mergeCell ref="H28:H29"/>
    <mergeCell ref="F26:F27"/>
    <mergeCell ref="I26:I27"/>
    <mergeCell ref="K20:K21"/>
    <mergeCell ref="G22:G23"/>
    <mergeCell ref="J18:J19"/>
    <mergeCell ref="P22:P23"/>
    <mergeCell ref="L24:L25"/>
    <mergeCell ref="M24:M25"/>
    <mergeCell ref="C40:C41"/>
    <mergeCell ref="Y38:Y39"/>
    <mergeCell ref="Z38:Z39"/>
    <mergeCell ref="E38:E39"/>
    <mergeCell ref="G38:G39"/>
    <mergeCell ref="H38:H39"/>
    <mergeCell ref="J38:J39"/>
    <mergeCell ref="K38:K39"/>
    <mergeCell ref="M38:M39"/>
    <mergeCell ref="F38:F39"/>
    <mergeCell ref="I38:I39"/>
    <mergeCell ref="N38:N39"/>
    <mergeCell ref="P38:P39"/>
    <mergeCell ref="L40:L41"/>
    <mergeCell ref="T38:T39"/>
    <mergeCell ref="X38:X39"/>
    <mergeCell ref="W38:W39"/>
    <mergeCell ref="J32:J33"/>
    <mergeCell ref="K32:K33"/>
    <mergeCell ref="M32:M33"/>
    <mergeCell ref="K28:K29"/>
    <mergeCell ref="H20:H21"/>
    <mergeCell ref="J20:J21"/>
    <mergeCell ref="F20:F21"/>
    <mergeCell ref="P28:P29"/>
    <mergeCell ref="I20:I21"/>
    <mergeCell ref="M26:M27"/>
    <mergeCell ref="Y8:Y9"/>
    <mergeCell ref="X10:X11"/>
    <mergeCell ref="W12:W13"/>
    <mergeCell ref="Y12:Y13"/>
    <mergeCell ref="T10:T11"/>
    <mergeCell ref="W10:W11"/>
    <mergeCell ref="V10:V11"/>
    <mergeCell ref="U8:U9"/>
    <mergeCell ref="X12:X13"/>
    <mergeCell ref="U12:U13"/>
    <mergeCell ref="Z36:Z37"/>
    <mergeCell ref="AA32:AA33"/>
    <mergeCell ref="T12:T13"/>
    <mergeCell ref="V12:V13"/>
    <mergeCell ref="T14:T15"/>
    <mergeCell ref="V14:V15"/>
    <mergeCell ref="U16:U17"/>
    <mergeCell ref="W20:W21"/>
    <mergeCell ref="Y20:Y21"/>
    <mergeCell ref="U14:U15"/>
    <mergeCell ref="X18:X19"/>
    <mergeCell ref="T20:T21"/>
    <mergeCell ref="V20:V21"/>
    <mergeCell ref="X14:X15"/>
    <mergeCell ref="X16:X17"/>
    <mergeCell ref="Y32:Y33"/>
    <mergeCell ref="Z32:Z33"/>
    <mergeCell ref="T34:T35"/>
    <mergeCell ref="U22:U23"/>
    <mergeCell ref="T24:T25"/>
    <mergeCell ref="V24:V25"/>
    <mergeCell ref="X22:X23"/>
    <mergeCell ref="W24:W25"/>
    <mergeCell ref="T26:T27"/>
    <mergeCell ref="S12:S13"/>
    <mergeCell ref="H36:H37"/>
    <mergeCell ref="J36:J37"/>
    <mergeCell ref="I36:I37"/>
    <mergeCell ref="C36:C37"/>
    <mergeCell ref="D36:D37"/>
    <mergeCell ref="E36:E37"/>
    <mergeCell ref="D40:D41"/>
    <mergeCell ref="AC32:AC37"/>
    <mergeCell ref="Y36:Y37"/>
    <mergeCell ref="AA36:AA37"/>
    <mergeCell ref="T32:T33"/>
    <mergeCell ref="V32:V33"/>
    <mergeCell ref="W32:W33"/>
    <mergeCell ref="U34:U35"/>
    <mergeCell ref="W36:W37"/>
    <mergeCell ref="N36:N37"/>
    <mergeCell ref="P36:P37"/>
    <mergeCell ref="V36:V37"/>
    <mergeCell ref="N32:N33"/>
    <mergeCell ref="P32:P33"/>
    <mergeCell ref="O34:O35"/>
    <mergeCell ref="X34:X35"/>
    <mergeCell ref="N34:N35"/>
    <mergeCell ref="T44:T45"/>
    <mergeCell ref="V44:V45"/>
    <mergeCell ref="U46:U47"/>
    <mergeCell ref="AB44:AB49"/>
    <mergeCell ref="W48:W49"/>
    <mergeCell ref="X48:X49"/>
    <mergeCell ref="Y48:Y49"/>
    <mergeCell ref="U44:U45"/>
    <mergeCell ref="R46:R47"/>
    <mergeCell ref="V46:V47"/>
    <mergeCell ref="Z46:AA47"/>
    <mergeCell ref="Z44:Z45"/>
    <mergeCell ref="AA44:AA45"/>
    <mergeCell ref="J48:J49"/>
    <mergeCell ref="G46:G47"/>
    <mergeCell ref="AC38:AC43"/>
    <mergeCell ref="Y42:Y43"/>
    <mergeCell ref="W42:W43"/>
    <mergeCell ref="N42:N43"/>
    <mergeCell ref="F46:F47"/>
    <mergeCell ref="I46:I47"/>
    <mergeCell ref="R44:R45"/>
    <mergeCell ref="R38:R39"/>
    <mergeCell ref="S48:S49"/>
    <mergeCell ref="H46:H47"/>
    <mergeCell ref="K46:K47"/>
    <mergeCell ref="N46:N47"/>
    <mergeCell ref="Q46:Q47"/>
    <mergeCell ref="T46:T47"/>
    <mergeCell ref="Q40:Q41"/>
    <mergeCell ref="T40:T41"/>
    <mergeCell ref="T42:T43"/>
    <mergeCell ref="Q42:Q43"/>
    <mergeCell ref="L46:L47"/>
    <mergeCell ref="AC44:AC49"/>
    <mergeCell ref="AA48:AA49"/>
    <mergeCell ref="Q44:Q45"/>
    <mergeCell ref="B8:B13"/>
    <mergeCell ref="B14:B19"/>
    <mergeCell ref="B20:B25"/>
    <mergeCell ref="B26:B31"/>
    <mergeCell ref="B32:B37"/>
    <mergeCell ref="D44:D45"/>
    <mergeCell ref="G44:G45"/>
    <mergeCell ref="H44:H45"/>
    <mergeCell ref="M14:M15"/>
    <mergeCell ref="E16:E17"/>
    <mergeCell ref="K16:K17"/>
    <mergeCell ref="M16:M17"/>
    <mergeCell ref="E12:E13"/>
    <mergeCell ref="F12:F13"/>
    <mergeCell ref="G12:G13"/>
    <mergeCell ref="C30:C31"/>
    <mergeCell ref="H34:H35"/>
    <mergeCell ref="K34:K35"/>
    <mergeCell ref="G34:G35"/>
    <mergeCell ref="I22:I23"/>
    <mergeCell ref="E20:E21"/>
    <mergeCell ref="G20:G21"/>
    <mergeCell ref="E32:E33"/>
    <mergeCell ref="G32:G33"/>
    <mergeCell ref="B38:B43"/>
    <mergeCell ref="B44:B49"/>
    <mergeCell ref="D46:D47"/>
    <mergeCell ref="H18:H19"/>
    <mergeCell ref="I18:I19"/>
    <mergeCell ref="D14:D15"/>
    <mergeCell ref="D16:D17"/>
    <mergeCell ref="D20:D21"/>
    <mergeCell ref="D22:D23"/>
    <mergeCell ref="D26:D27"/>
    <mergeCell ref="D28:D29"/>
    <mergeCell ref="G40:G41"/>
    <mergeCell ref="E44:E45"/>
    <mergeCell ref="E40:E41"/>
    <mergeCell ref="H40:H41"/>
    <mergeCell ref="E48:E49"/>
    <mergeCell ref="G48:G49"/>
    <mergeCell ref="H48:H49"/>
    <mergeCell ref="E46:E47"/>
    <mergeCell ref="C42:C43"/>
    <mergeCell ref="G36:G37"/>
    <mergeCell ref="D42:D43"/>
    <mergeCell ref="E42:E43"/>
    <mergeCell ref="H32:H33"/>
    <mergeCell ref="G10:G11"/>
    <mergeCell ref="E10:E11"/>
    <mergeCell ref="D10:D11"/>
    <mergeCell ref="Q10:Q11"/>
    <mergeCell ref="M10:M11"/>
    <mergeCell ref="P10:P11"/>
    <mergeCell ref="G42:G43"/>
    <mergeCell ref="C8:C9"/>
    <mergeCell ref="C10:C11"/>
    <mergeCell ref="C14:C15"/>
    <mergeCell ref="C16:C17"/>
    <mergeCell ref="C20:C21"/>
    <mergeCell ref="C18:C19"/>
    <mergeCell ref="D8:D9"/>
    <mergeCell ref="K10:K11"/>
    <mergeCell ref="K24:K25"/>
    <mergeCell ref="P42:P43"/>
    <mergeCell ref="J42:J43"/>
    <mergeCell ref="L34:L35"/>
    <mergeCell ref="N14:N15"/>
    <mergeCell ref="N16:N17"/>
    <mergeCell ref="N20:N21"/>
    <mergeCell ref="P20:P21"/>
    <mergeCell ref="O22:O23"/>
    <mergeCell ref="S10:S11"/>
    <mergeCell ref="L8:L9"/>
    <mergeCell ref="O8:O9"/>
    <mergeCell ref="R8:R9"/>
    <mergeCell ref="E22:E23"/>
    <mergeCell ref="H22:H23"/>
    <mergeCell ref="N22:N23"/>
    <mergeCell ref="Q22:Q23"/>
    <mergeCell ref="E8:E9"/>
    <mergeCell ref="F8:F9"/>
    <mergeCell ref="G8:G9"/>
    <mergeCell ref="Q20:Q21"/>
    <mergeCell ref="R14:R15"/>
    <mergeCell ref="L18:L19"/>
    <mergeCell ref="O18:O19"/>
    <mergeCell ref="R18:R19"/>
    <mergeCell ref="R22:R23"/>
    <mergeCell ref="P16:P17"/>
    <mergeCell ref="P14:P15"/>
    <mergeCell ref="O14:O15"/>
    <mergeCell ref="S20:S21"/>
    <mergeCell ref="N10:N11"/>
    <mergeCell ref="F10:F11"/>
    <mergeCell ref="I10:I11"/>
    <mergeCell ref="AD26:AD31"/>
    <mergeCell ref="AD32:AD37"/>
    <mergeCell ref="AD38:AD43"/>
    <mergeCell ref="AD44:AD49"/>
    <mergeCell ref="C44:C45"/>
    <mergeCell ref="C46:C47"/>
    <mergeCell ref="J10:J11"/>
    <mergeCell ref="H10:H11"/>
    <mergeCell ref="I12:I13"/>
    <mergeCell ref="H16:H17"/>
    <mergeCell ref="I16:I17"/>
    <mergeCell ref="C22:C23"/>
    <mergeCell ref="C26:C27"/>
    <mergeCell ref="C28:C29"/>
    <mergeCell ref="C32:C33"/>
    <mergeCell ref="C34:C35"/>
    <mergeCell ref="C38:C39"/>
    <mergeCell ref="T48:T49"/>
    <mergeCell ref="V48:V49"/>
    <mergeCell ref="N48:N49"/>
    <mergeCell ref="P48:P49"/>
    <mergeCell ref="Z48:Z49"/>
    <mergeCell ref="C48:C49"/>
    <mergeCell ref="D48:D49"/>
    <mergeCell ref="AO6:AP6"/>
    <mergeCell ref="AF9:AF13"/>
    <mergeCell ref="AF6:AF7"/>
    <mergeCell ref="AF15:AF19"/>
    <mergeCell ref="AF21:AF25"/>
    <mergeCell ref="AF27:AF31"/>
    <mergeCell ref="AG9:AG13"/>
    <mergeCell ref="AH9:AH13"/>
    <mergeCell ref="AI9:AI13"/>
    <mergeCell ref="AJ9:AJ13"/>
    <mergeCell ref="AK9:AK13"/>
    <mergeCell ref="AL9:AL13"/>
    <mergeCell ref="AM9:AM13"/>
    <mergeCell ref="AD14:AD19"/>
    <mergeCell ref="W18:W19"/>
    <mergeCell ref="Y18:Y19"/>
    <mergeCell ref="T18:T19"/>
    <mergeCell ref="V18:V19"/>
    <mergeCell ref="Q18:Q19"/>
    <mergeCell ref="S18:S19"/>
    <mergeCell ref="Z18:Z19"/>
    <mergeCell ref="Q14:Q15"/>
    <mergeCell ref="S14:S15"/>
    <mergeCell ref="R16:R17"/>
    <mergeCell ref="Z14:Z15"/>
    <mergeCell ref="AA14:AA15"/>
    <mergeCell ref="AB14:AB19"/>
    <mergeCell ref="AC14:AC19"/>
    <mergeCell ref="AA18:AA19"/>
    <mergeCell ref="Q16:Q17"/>
    <mergeCell ref="T16:T17"/>
    <mergeCell ref="W16:W17"/>
    <mergeCell ref="S16:S17"/>
    <mergeCell ref="V16:V17"/>
    <mergeCell ref="Z16:AA17"/>
    <mergeCell ref="W14:W15"/>
    <mergeCell ref="Y14:Y15"/>
    <mergeCell ref="AD2:AD7"/>
    <mergeCell ref="AG15:AG19"/>
    <mergeCell ref="AH15:AH19"/>
    <mergeCell ref="AG27:AG31"/>
    <mergeCell ref="AH27:AH31"/>
    <mergeCell ref="AG45:AG49"/>
    <mergeCell ref="AH45:AH49"/>
    <mergeCell ref="U42:U43"/>
    <mergeCell ref="V42:V43"/>
    <mergeCell ref="W44:W45"/>
    <mergeCell ref="X44:X45"/>
    <mergeCell ref="Y44:Y45"/>
    <mergeCell ref="W46:W47"/>
    <mergeCell ref="X46:X47"/>
    <mergeCell ref="Y46:Y47"/>
    <mergeCell ref="U38:U39"/>
    <mergeCell ref="V38:V39"/>
    <mergeCell ref="U40:U41"/>
    <mergeCell ref="V40:V41"/>
    <mergeCell ref="AF33:AF37"/>
    <mergeCell ref="AF39:AF43"/>
    <mergeCell ref="AF45:AF49"/>
    <mergeCell ref="AG6:AM7"/>
    <mergeCell ref="AD20:AD25"/>
    <mergeCell ref="AG33:AG37"/>
    <mergeCell ref="AH33:AH37"/>
    <mergeCell ref="AI33:AI37"/>
    <mergeCell ref="AJ33:AJ37"/>
    <mergeCell ref="AK33:AK37"/>
    <mergeCell ref="AM15:AM19"/>
    <mergeCell ref="AG21:AG25"/>
    <mergeCell ref="AH21:AH25"/>
    <mergeCell ref="AI21:AI25"/>
    <mergeCell ref="AJ21:AJ25"/>
    <mergeCell ref="AK21:AK25"/>
    <mergeCell ref="AL21:AL25"/>
    <mergeCell ref="AM21:AM25"/>
    <mergeCell ref="AI15:AI19"/>
    <mergeCell ref="AJ15:AJ19"/>
    <mergeCell ref="AK15:AK19"/>
    <mergeCell ref="AL15:AL19"/>
    <mergeCell ref="AI45:AI49"/>
    <mergeCell ref="AJ45:AJ49"/>
    <mergeCell ref="AK45:AK49"/>
    <mergeCell ref="AL45:AL49"/>
    <mergeCell ref="AM45:AM49"/>
    <mergeCell ref="S8:S9"/>
    <mergeCell ref="Y10:Y11"/>
    <mergeCell ref="Y16:Y17"/>
    <mergeCell ref="Y22:Y23"/>
    <mergeCell ref="S28:S29"/>
    <mergeCell ref="AL33:AL37"/>
    <mergeCell ref="AM33:AM37"/>
    <mergeCell ref="AG39:AG43"/>
    <mergeCell ref="AH39:AH43"/>
    <mergeCell ref="AI39:AI43"/>
    <mergeCell ref="AJ39:AJ43"/>
    <mergeCell ref="AK39:AK43"/>
    <mergeCell ref="AL39:AL43"/>
    <mergeCell ref="AM39:AM43"/>
    <mergeCell ref="AI27:AI31"/>
    <mergeCell ref="AJ27:AJ31"/>
    <mergeCell ref="AK27:AK31"/>
    <mergeCell ref="AL27:AL31"/>
    <mergeCell ref="AM27:AM31"/>
    <mergeCell ref="S42:S43"/>
    <mergeCell ref="O40:O41"/>
    <mergeCell ref="R40:R41"/>
    <mergeCell ref="F44:F45"/>
    <mergeCell ref="N44:N45"/>
    <mergeCell ref="P44:P45"/>
    <mergeCell ref="O46:O47"/>
    <mergeCell ref="I44:I45"/>
    <mergeCell ref="O38:O39"/>
    <mergeCell ref="K40:K41"/>
    <mergeCell ref="N40:N41"/>
    <mergeCell ref="K42:K43"/>
    <mergeCell ref="M42:M43"/>
    <mergeCell ref="S44:S45"/>
    <mergeCell ref="H42:H43"/>
    <mergeCell ref="F40:F41"/>
    <mergeCell ref="I40:I41"/>
    <mergeCell ref="M44:M45"/>
    <mergeCell ref="J44:J45"/>
    <mergeCell ref="K44:K45"/>
    <mergeCell ref="L44:L45"/>
    <mergeCell ref="O44:O45"/>
    <mergeCell ref="W26:W27"/>
    <mergeCell ref="S22:S23"/>
    <mergeCell ref="V22:V23"/>
    <mergeCell ref="Q38:Q39"/>
    <mergeCell ref="U28:U29"/>
    <mergeCell ref="S30:S31"/>
    <mergeCell ref="T28:T29"/>
    <mergeCell ref="R28:R29"/>
    <mergeCell ref="Q36:Q37"/>
    <mergeCell ref="V34:V35"/>
    <mergeCell ref="R36:R37"/>
    <mergeCell ref="V28:V29"/>
    <mergeCell ref="V30:V31"/>
    <mergeCell ref="T30:T31"/>
    <mergeCell ref="W34:W35"/>
    <mergeCell ref="Q32:Q33"/>
    <mergeCell ref="R32:R33"/>
    <mergeCell ref="Q24:Q25"/>
    <mergeCell ref="S24:S25"/>
    <mergeCell ref="S26:S27"/>
    <mergeCell ref="Z22:AA23"/>
    <mergeCell ref="Z28:AA29"/>
    <mergeCell ref="Z34:AA35"/>
    <mergeCell ref="Z40:AA41"/>
    <mergeCell ref="AB38:AB43"/>
    <mergeCell ref="W30:W31"/>
    <mergeCell ref="Y40:Y41"/>
    <mergeCell ref="W40:W41"/>
    <mergeCell ref="Z42:Z43"/>
    <mergeCell ref="Y24:Y25"/>
    <mergeCell ref="Y30:Y31"/>
    <mergeCell ref="Y26:Y27"/>
    <mergeCell ref="X28:X29"/>
    <mergeCell ref="Y28:Y29"/>
    <mergeCell ref="W28:W29"/>
    <mergeCell ref="Y34:Y35"/>
    <mergeCell ref="W22:W23"/>
    <mergeCell ref="AB20:AB25"/>
    <mergeCell ref="AB26:AB31"/>
    <mergeCell ref="AB32:AB37"/>
    <mergeCell ref="AA20:AA21"/>
    <mergeCell ref="AA38:AA39"/>
    <mergeCell ref="Z20:Z21"/>
    <mergeCell ref="Z24:Z25"/>
    <mergeCell ref="AA42:AA43"/>
    <mergeCell ref="Z26:Z27"/>
    <mergeCell ref="AA26:AA27"/>
    <mergeCell ref="Z30:Z31"/>
    <mergeCell ref="F48:F49"/>
    <mergeCell ref="F42:F43"/>
    <mergeCell ref="F36:F37"/>
    <mergeCell ref="F30:F31"/>
    <mergeCell ref="F24:F25"/>
    <mergeCell ref="X40:X41"/>
    <mergeCell ref="L38:L39"/>
    <mergeCell ref="K36:K37"/>
    <mergeCell ref="M36:M37"/>
    <mergeCell ref="T36:T37"/>
    <mergeCell ref="R26:R27"/>
    <mergeCell ref="U26:U27"/>
    <mergeCell ref="X26:X27"/>
    <mergeCell ref="F32:F33"/>
    <mergeCell ref="I32:I33"/>
    <mergeCell ref="L32:L33"/>
    <mergeCell ref="O32:O33"/>
    <mergeCell ref="U32:U33"/>
    <mergeCell ref="X32:X33"/>
    <mergeCell ref="G28:G29"/>
    <mergeCell ref="U18:U19"/>
    <mergeCell ref="L36:L37"/>
    <mergeCell ref="O36:O37"/>
    <mergeCell ref="U36:U37"/>
    <mergeCell ref="J22:J23"/>
    <mergeCell ref="J28:J29"/>
    <mergeCell ref="J34:J35"/>
    <mergeCell ref="J40:J41"/>
    <mergeCell ref="J46:J47"/>
    <mergeCell ref="M28:M29"/>
    <mergeCell ref="M34:M35"/>
    <mergeCell ref="M40:M41"/>
    <mergeCell ref="M46:M47"/>
    <mergeCell ref="M20:M21"/>
    <mergeCell ref="K22:K23"/>
    <mergeCell ref="L22:L23"/>
    <mergeCell ref="M22:M23"/>
    <mergeCell ref="N26:N27"/>
    <mergeCell ref="O26:O27"/>
    <mergeCell ref="O20:O21"/>
    <mergeCell ref="T22:T23"/>
    <mergeCell ref="S32:S33"/>
    <mergeCell ref="Q34:Q35"/>
    <mergeCell ref="R34:R35"/>
    <mergeCell ref="I48:I49"/>
    <mergeCell ref="L48:L49"/>
    <mergeCell ref="O48:O49"/>
    <mergeCell ref="R48:R49"/>
    <mergeCell ref="U48:U49"/>
    <mergeCell ref="I24:I25"/>
    <mergeCell ref="O24:O25"/>
    <mergeCell ref="R24:R25"/>
    <mergeCell ref="U24:U25"/>
    <mergeCell ref="I30:I31"/>
    <mergeCell ref="L30:L31"/>
    <mergeCell ref="R30:R31"/>
    <mergeCell ref="U30:U31"/>
    <mergeCell ref="P34:P35"/>
    <mergeCell ref="P40:P41"/>
    <mergeCell ref="P46:P47"/>
    <mergeCell ref="S40:S41"/>
    <mergeCell ref="S46:S47"/>
    <mergeCell ref="I34:I35"/>
    <mergeCell ref="L26:L27"/>
    <mergeCell ref="P26:P27"/>
    <mergeCell ref="K48:K49"/>
    <mergeCell ref="M48:M49"/>
    <mergeCell ref="Q48:Q49"/>
    <mergeCell ref="B5:D7"/>
    <mergeCell ref="B2:D2"/>
    <mergeCell ref="B3:D4"/>
    <mergeCell ref="E2:J2"/>
    <mergeCell ref="E3:J4"/>
    <mergeCell ref="X36:X37"/>
    <mergeCell ref="I42:I43"/>
    <mergeCell ref="L42:L43"/>
    <mergeCell ref="O42:O43"/>
    <mergeCell ref="R42:R43"/>
    <mergeCell ref="X42:X43"/>
    <mergeCell ref="X24:X25"/>
    <mergeCell ref="X30:X31"/>
    <mergeCell ref="F34:F35"/>
    <mergeCell ref="F18:F19"/>
    <mergeCell ref="L16:L17"/>
    <mergeCell ref="O16:O17"/>
    <mergeCell ref="R20:R21"/>
    <mergeCell ref="U20:U21"/>
    <mergeCell ref="X20:X21"/>
    <mergeCell ref="L20:L21"/>
    <mergeCell ref="P12:P13"/>
    <mergeCell ref="O12:O13"/>
    <mergeCell ref="R12:R13"/>
    <mergeCell ref="E6:G7"/>
    <mergeCell ref="H6:J7"/>
    <mergeCell ref="K6:M7"/>
    <mergeCell ref="N6:P7"/>
    <mergeCell ref="Q6:S7"/>
    <mergeCell ref="T6:V7"/>
    <mergeCell ref="W6:Y7"/>
    <mergeCell ref="E5:G5"/>
    <mergeCell ref="H5:J5"/>
    <mergeCell ref="K5:M5"/>
    <mergeCell ref="N5:P5"/>
    <mergeCell ref="Q5:S5"/>
    <mergeCell ref="T5:V5"/>
    <mergeCell ref="W5:Y5"/>
    <mergeCell ref="W2:Y2"/>
    <mergeCell ref="W3:Y4"/>
    <mergeCell ref="U2:V2"/>
    <mergeCell ref="S2:T2"/>
    <mergeCell ref="K3:N4"/>
    <mergeCell ref="K2:N2"/>
    <mergeCell ref="O2:R2"/>
    <mergeCell ref="O3:R4"/>
    <mergeCell ref="S3:T4"/>
    <mergeCell ref="U3:V4"/>
  </mergeCells>
  <conditionalFormatting sqref="F34 I34 L34">
    <cfRule type="cellIs" dxfId="80" priority="93" stopIfTrue="1" operator="equal">
      <formula>"0"</formula>
    </cfRule>
    <cfRule type="cellIs" dxfId="79" priority="94" stopIfTrue="1" operator="equal">
      <formula>1</formula>
    </cfRule>
    <cfRule type="cellIs" dxfId="78" priority="95" stopIfTrue="1" operator="equal">
      <formula>2</formula>
    </cfRule>
  </conditionalFormatting>
  <conditionalFormatting sqref="F40 I40 L40">
    <cfRule type="cellIs" dxfId="77" priority="77" stopIfTrue="1" operator="equal">
      <formula>"0"</formula>
    </cfRule>
    <cfRule type="cellIs" dxfId="76" priority="78" stopIfTrue="1" operator="equal">
      <formula>1</formula>
    </cfRule>
    <cfRule type="cellIs" dxfId="75" priority="79" stopIfTrue="1" operator="equal">
      <formula>2</formula>
    </cfRule>
  </conditionalFormatting>
  <conditionalFormatting sqref="F46 I46 L46">
    <cfRule type="cellIs" dxfId="74" priority="61" stopIfTrue="1" operator="equal">
      <formula>"0"</formula>
    </cfRule>
    <cfRule type="cellIs" dxfId="73" priority="62" stopIfTrue="1" operator="equal">
      <formula>1</formula>
    </cfRule>
    <cfRule type="cellIs" dxfId="72" priority="63" stopIfTrue="1" operator="equal">
      <formula>2</formula>
    </cfRule>
  </conditionalFormatting>
  <conditionalFormatting sqref="I10 L10 O10 F16 L16 O16 F22 I22 O22 F28 I28 L28">
    <cfRule type="cellIs" dxfId="71" priority="118" stopIfTrue="1" operator="equal">
      <formula>"0"</formula>
    </cfRule>
    <cfRule type="cellIs" dxfId="70" priority="119" stopIfTrue="1" operator="equal">
      <formula>1</formula>
    </cfRule>
    <cfRule type="cellIs" dxfId="69" priority="120" stopIfTrue="1" operator="equal">
      <formula>2</formula>
    </cfRule>
  </conditionalFormatting>
  <conditionalFormatting sqref="O34">
    <cfRule type="cellIs" dxfId="68" priority="48" stopIfTrue="1" operator="equal">
      <formula>"0"</formula>
    </cfRule>
    <cfRule type="cellIs" dxfId="67" priority="49" stopIfTrue="1" operator="equal">
      <formula>1</formula>
    </cfRule>
    <cfRule type="cellIs" dxfId="66" priority="50" stopIfTrue="1" operator="equal">
      <formula>2</formula>
    </cfRule>
  </conditionalFormatting>
  <conditionalFormatting sqref="O40">
    <cfRule type="cellIs" dxfId="65" priority="45" stopIfTrue="1" operator="equal">
      <formula>"0"</formula>
    </cfRule>
    <cfRule type="cellIs" dxfId="64" priority="46" stopIfTrue="1" operator="equal">
      <formula>1</formula>
    </cfRule>
    <cfRule type="cellIs" dxfId="63" priority="47" stopIfTrue="1" operator="equal">
      <formula>2</formula>
    </cfRule>
  </conditionalFormatting>
  <conditionalFormatting sqref="O46">
    <cfRule type="cellIs" dxfId="62" priority="42" stopIfTrue="1" operator="equal">
      <formula>"0"</formula>
    </cfRule>
    <cfRule type="cellIs" dxfId="61" priority="43" stopIfTrue="1" operator="equal">
      <formula>1</formula>
    </cfRule>
    <cfRule type="cellIs" dxfId="60" priority="44" stopIfTrue="1" operator="equal">
      <formula>2</formula>
    </cfRule>
  </conditionalFormatting>
  <conditionalFormatting sqref="R10 R16 R22">
    <cfRule type="cellIs" dxfId="59" priority="114" stopIfTrue="1" operator="equal">
      <formula>"0"</formula>
    </cfRule>
    <cfRule type="cellIs" dxfId="58" priority="115" stopIfTrue="1" operator="equal">
      <formula>1</formula>
    </cfRule>
    <cfRule type="cellIs" dxfId="57" priority="116" stopIfTrue="1" operator="equal">
      <formula>2</formula>
    </cfRule>
  </conditionalFormatting>
  <conditionalFormatting sqref="R28">
    <cfRule type="cellIs" dxfId="56" priority="105" stopIfTrue="1" operator="equal">
      <formula>"0"</formula>
    </cfRule>
    <cfRule type="cellIs" dxfId="55" priority="106" stopIfTrue="1" operator="equal">
      <formula>1</formula>
    </cfRule>
    <cfRule type="cellIs" dxfId="54" priority="107" stopIfTrue="1" operator="equal">
      <formula>2</formula>
    </cfRule>
  </conditionalFormatting>
  <conditionalFormatting sqref="R40">
    <cfRule type="cellIs" dxfId="53" priority="39" stopIfTrue="1" operator="equal">
      <formula>"0"</formula>
    </cfRule>
    <cfRule type="cellIs" dxfId="52" priority="40" stopIfTrue="1" operator="equal">
      <formula>1</formula>
    </cfRule>
    <cfRule type="cellIs" dxfId="51" priority="41" stopIfTrue="1" operator="equal">
      <formula>2</formula>
    </cfRule>
  </conditionalFormatting>
  <conditionalFormatting sqref="R46">
    <cfRule type="cellIs" dxfId="50" priority="36" stopIfTrue="1" operator="equal">
      <formula>"0"</formula>
    </cfRule>
    <cfRule type="cellIs" dxfId="49" priority="37" stopIfTrue="1" operator="equal">
      <formula>1</formula>
    </cfRule>
    <cfRule type="cellIs" dxfId="48" priority="38" stopIfTrue="1" operator="equal">
      <formula>2</formula>
    </cfRule>
  </conditionalFormatting>
  <conditionalFormatting sqref="U10 U16 U22">
    <cfRule type="cellIs" dxfId="47" priority="111" stopIfTrue="1" operator="equal">
      <formula>"0"</formula>
    </cfRule>
    <cfRule type="cellIs" dxfId="46" priority="112" stopIfTrue="1" operator="equal">
      <formula>1</formula>
    </cfRule>
    <cfRule type="cellIs" dxfId="45" priority="113" stopIfTrue="1" operator="equal">
      <formula>2</formula>
    </cfRule>
  </conditionalFormatting>
  <conditionalFormatting sqref="U28">
    <cfRule type="cellIs" dxfId="44" priority="102" stopIfTrue="1" operator="equal">
      <formula>"0"</formula>
    </cfRule>
    <cfRule type="cellIs" dxfId="43" priority="103" stopIfTrue="1" operator="equal">
      <formula>1</formula>
    </cfRule>
    <cfRule type="cellIs" dxfId="42" priority="104" stopIfTrue="1" operator="equal">
      <formula>2</formula>
    </cfRule>
  </conditionalFormatting>
  <conditionalFormatting sqref="U34">
    <cfRule type="cellIs" dxfId="41" priority="86" stopIfTrue="1" operator="equal">
      <formula>"0"</formula>
    </cfRule>
    <cfRule type="cellIs" dxfId="40" priority="87" stopIfTrue="1" operator="equal">
      <formula>1</formula>
    </cfRule>
    <cfRule type="cellIs" dxfId="39" priority="88" stopIfTrue="1" operator="equal">
      <formula>2</formula>
    </cfRule>
  </conditionalFormatting>
  <conditionalFormatting sqref="U46">
    <cfRule type="cellIs" dxfId="38" priority="33" stopIfTrue="1" operator="equal">
      <formula>"0"</formula>
    </cfRule>
    <cfRule type="cellIs" dxfId="37" priority="34" stopIfTrue="1" operator="equal">
      <formula>1</formula>
    </cfRule>
    <cfRule type="cellIs" dxfId="36" priority="35" stopIfTrue="1" operator="equal">
      <formula>2</formula>
    </cfRule>
  </conditionalFormatting>
  <conditionalFormatting sqref="X10 X16 X22">
    <cfRule type="cellIs" dxfId="35" priority="108" stopIfTrue="1" operator="equal">
      <formula>"0"</formula>
    </cfRule>
    <cfRule type="cellIs" dxfId="34" priority="109" stopIfTrue="1" operator="equal">
      <formula>1</formula>
    </cfRule>
    <cfRule type="cellIs" dxfId="33" priority="110" stopIfTrue="1" operator="equal">
      <formula>2</formula>
    </cfRule>
  </conditionalFormatting>
  <conditionalFormatting sqref="X28">
    <cfRule type="cellIs" dxfId="32" priority="99" stopIfTrue="1" operator="equal">
      <formula>"0"</formula>
    </cfRule>
    <cfRule type="cellIs" dxfId="31" priority="100" stopIfTrue="1" operator="equal">
      <formula>1</formula>
    </cfRule>
    <cfRule type="cellIs" dxfId="30" priority="101" stopIfTrue="1" operator="equal">
      <formula>2</formula>
    </cfRule>
  </conditionalFormatting>
  <conditionalFormatting sqref="X34">
    <cfRule type="cellIs" dxfId="29" priority="83" stopIfTrue="1" operator="equal">
      <formula>"0"</formula>
    </cfRule>
    <cfRule type="cellIs" dxfId="28" priority="84" stopIfTrue="1" operator="equal">
      <formula>1</formula>
    </cfRule>
    <cfRule type="cellIs" dxfId="27" priority="85" stopIfTrue="1" operator="equal">
      <formula>2</formula>
    </cfRule>
  </conditionalFormatting>
  <conditionalFormatting sqref="X40">
    <cfRule type="cellIs" dxfId="26" priority="67" stopIfTrue="1" operator="equal">
      <formula>"0"</formula>
    </cfRule>
    <cfRule type="cellIs" dxfId="25" priority="68" stopIfTrue="1" operator="equal">
      <formula>1</formula>
    </cfRule>
    <cfRule type="cellIs" dxfId="24" priority="69" stopIfTrue="1" operator="equal">
      <formula>2</formula>
    </cfRule>
  </conditionalFormatting>
  <conditionalFormatting sqref="Z12:Z13">
    <cfRule type="expression" dxfId="23" priority="23">
      <formula>Z12=MAX($Z$12,$Z$18,$Z$24,$Z$30,$Z$36,$Z$42,$Z$48)</formula>
    </cfRule>
  </conditionalFormatting>
  <conditionalFormatting sqref="Z18:Z19">
    <cfRule type="expression" dxfId="22" priority="20">
      <formula>Z18=MAX($Z$12,$Z$18,$Z$24,$Z$30,$Z$36,$Z$42,$Z$48)</formula>
    </cfRule>
  </conditionalFormatting>
  <conditionalFormatting sqref="Z24:Z25">
    <cfRule type="expression" dxfId="21" priority="17">
      <formula>Z24=MAX($Z$12,$Z$18,$Z$24,$Z$30,$Z$36,$Z$42,$Z$48)</formula>
    </cfRule>
  </conditionalFormatting>
  <conditionalFormatting sqref="Z30:Z31">
    <cfRule type="expression" dxfId="20" priority="14">
      <formula>Z30=MAX($Z$12,$Z$18,$Z$24,$Z$30,$Z$36,$Z$42,$Z$48)</formula>
    </cfRule>
  </conditionalFormatting>
  <conditionalFormatting sqref="Z36:Z37">
    <cfRule type="expression" dxfId="19" priority="11">
      <formula>Z36=MAX($Z$12,$Z$18,$Z$24,$Z$30,$Z$36,$Z$42,$Z$48)</formula>
    </cfRule>
  </conditionalFormatting>
  <conditionalFormatting sqref="Z42:Z43">
    <cfRule type="expression" dxfId="18" priority="8">
      <formula>Z42=MAX($Z$12,$Z$18,$Z$24,$Z$30,$Z$36,$Z$42,$Z$48)</formula>
    </cfRule>
  </conditionalFormatting>
  <conditionalFormatting sqref="Z48:Z49">
    <cfRule type="expression" dxfId="17" priority="5">
      <formula>Z48=MAX($Z$12,$Z$18,$Z$24,$Z$30,$Z$36,$Z$42,$Z$48)</formula>
    </cfRule>
  </conditionalFormatting>
  <conditionalFormatting sqref="Z10:AA11">
    <cfRule type="expression" dxfId="16" priority="24">
      <formula>Z10=MAX($Z$10,$Z$16,$Z$22,$Z$28,$Z$34,$Z$40,$Z$46)</formula>
    </cfRule>
  </conditionalFormatting>
  <conditionalFormatting sqref="Z16:AA17">
    <cfRule type="expression" dxfId="15" priority="21">
      <formula>Z16=MAX($Z$10,$Z$16,$Z$22,$Z$28,$Z$34,$Z$40,$Z$46)</formula>
    </cfRule>
  </conditionalFormatting>
  <conditionalFormatting sqref="Z22:AA23">
    <cfRule type="expression" dxfId="14" priority="18">
      <formula>Z22=MAX($Z$10,$Z$16,$Z$22,$Z$28,$Z$34,$Z$40,$Z$46)</formula>
    </cfRule>
  </conditionalFormatting>
  <conditionalFormatting sqref="Z28:AA29">
    <cfRule type="expression" dxfId="13" priority="15">
      <formula>Z28=MAX($Z$10,$Z$16,$Z$22,$Z$28,$Z$34,$Z$40,$Z$46)</formula>
    </cfRule>
  </conditionalFormatting>
  <conditionalFormatting sqref="Z34:AA35">
    <cfRule type="expression" dxfId="12" priority="12">
      <formula>Z34=MAX($Z$10,$Z$16,$Z$22,$Z$28,$Z$34,$Z$40,$Z$46)</formula>
    </cfRule>
  </conditionalFormatting>
  <conditionalFormatting sqref="Z40:AA41">
    <cfRule type="expression" dxfId="11" priority="9">
      <formula>Z40=MAX($Z$10,$Z$16,$Z$22,$Z$28,$Z$34,$Z$40,$Z$46)</formula>
    </cfRule>
  </conditionalFormatting>
  <conditionalFormatting sqref="Z46:AA47">
    <cfRule type="expression" dxfId="10" priority="6">
      <formula>Z46=MAX($Z$10,$Z$16,$Z$22,$Z$28,$Z$34,$Z$40,$Z$46)</formula>
    </cfRule>
  </conditionalFormatting>
  <conditionalFormatting sqref="AA12:AA13">
    <cfRule type="expression" dxfId="9" priority="22">
      <formula>AA12=MAX($AA$12,$AA$18,$AA$24,$AA$30,$AA$36,$AA$42,$AA$48)</formula>
    </cfRule>
  </conditionalFormatting>
  <conditionalFormatting sqref="AA18:AA19">
    <cfRule type="expression" dxfId="8" priority="19">
      <formula>AA18=MAX($AA$12,$AA$18,$AA$24,$AA$30,$AA$36,$AA$42,$AA$48)</formula>
    </cfRule>
  </conditionalFormatting>
  <conditionalFormatting sqref="AA24:AA25">
    <cfRule type="expression" dxfId="7" priority="16">
      <formula>AA24=MAX($AA$12,$AA$18,$AA$24,$AA$30,$AA$36,$AA$42,$AA$48)</formula>
    </cfRule>
  </conditionalFormatting>
  <conditionalFormatting sqref="AA30:AA31">
    <cfRule type="expression" dxfId="6" priority="13">
      <formula>AA30=MAX($AA$12,$AA$18,$AA$24,$AA$30,$AA$36,$AA$42,$AA$48)</formula>
    </cfRule>
  </conditionalFormatting>
  <conditionalFormatting sqref="AA36:AA37">
    <cfRule type="expression" dxfId="5" priority="10">
      <formula>AA36=MAX($AA$12,$AA$18,$AA$24,$AA$30,$AA$36,$AA$42,$AA$48)</formula>
    </cfRule>
  </conditionalFormatting>
  <conditionalFormatting sqref="AA42:AA43">
    <cfRule type="expression" dxfId="4" priority="7">
      <formula>AA42=MAX($AA$12,$AA$18,$AA$24,$AA$30,$AA$36,$AA$42,$AA$48)</formula>
    </cfRule>
  </conditionalFormatting>
  <conditionalFormatting sqref="AA48:AA49">
    <cfRule type="expression" dxfId="3" priority="4">
      <formula>AA48=MAX($AA$12,$AA$18,$AA$24,$AA$30,$AA$36,$AA$42,$AA$48)</formula>
    </cfRule>
  </conditionalFormatting>
  <conditionalFormatting sqref="AC8:AC49">
    <cfRule type="cellIs" dxfId="2" priority="3" stopIfTrue="1" operator="equal">
      <formula>1</formula>
    </cfRule>
  </conditionalFormatting>
  <conditionalFormatting sqref="AD8:AE8">
    <cfRule type="cellIs" dxfId="1" priority="122" stopIfTrue="1" operator="equal">
      <formula>"1er"</formula>
    </cfRule>
  </conditionalFormatting>
  <conditionalFormatting sqref="AD14:AE14 AD20:AE20 AD26:AE26 AD32:AE32 AD38:AE38 AD44:AE44">
    <cfRule type="cellIs" dxfId="0" priority="1" stopIfTrue="1" operator="equal">
      <formula>"1er"</formula>
    </cfRule>
  </conditionalFormatting>
  <dataValidations count="4">
    <dataValidation type="list" allowBlank="1" showInputMessage="1" showErrorMessage="1" sqref="WVM983059 JA7 SW7 ACS7 AMO7 AWK7 BGG7 BQC7 BZY7 CJU7 CTQ7 DDM7 DNI7 DXE7 EHA7 EQW7 FAS7 FKO7 FUK7 GEG7 GOC7 GXY7 HHU7 HRQ7 IBM7 ILI7 IVE7 JFA7 JOW7 JYS7 KIO7 KSK7 LCG7 LMC7 LVY7 MFU7 MPQ7 MZM7 NJI7 NTE7 ODA7 OMW7 OWS7 PGO7 PQK7 QAG7 QKC7 QTY7 RDU7 RNQ7 RXM7 SHI7 SRE7 TBA7 TKW7 TUS7 UEO7 UOK7 UYG7 VIC7 VRY7 WBU7 WLQ7 WVM7 D65555 JA65555 SW65555 ACS65555 AMO65555 AWK65555 BGG65555 BQC65555 BZY65555 CJU65555 CTQ65555 DDM65555 DNI65555 DXE65555 EHA65555 EQW65555 FAS65555 FKO65555 FUK65555 GEG65555 GOC65555 GXY65555 HHU65555 HRQ65555 IBM65555 ILI65555 IVE65555 JFA65555 JOW65555 JYS65555 KIO65555 KSK65555 LCG65555 LMC65555 LVY65555 MFU65555 MPQ65555 MZM65555 NJI65555 NTE65555 ODA65555 OMW65555 OWS65555 PGO65555 PQK65555 QAG65555 QKC65555 QTY65555 RDU65555 RNQ65555 RXM65555 SHI65555 SRE65555 TBA65555 TKW65555 TUS65555 UEO65555 UOK65555 UYG65555 VIC65555 VRY65555 WBU65555 WLQ65555 WVM65555 D131091 JA131091 SW131091 ACS131091 AMO131091 AWK131091 BGG131091 BQC131091 BZY131091 CJU131091 CTQ131091 DDM131091 DNI131091 DXE131091 EHA131091 EQW131091 FAS131091 FKO131091 FUK131091 GEG131091 GOC131091 GXY131091 HHU131091 HRQ131091 IBM131091 ILI131091 IVE131091 JFA131091 JOW131091 JYS131091 KIO131091 KSK131091 LCG131091 LMC131091 LVY131091 MFU131091 MPQ131091 MZM131091 NJI131091 NTE131091 ODA131091 OMW131091 OWS131091 PGO131091 PQK131091 QAG131091 QKC131091 QTY131091 RDU131091 RNQ131091 RXM131091 SHI131091 SRE131091 TBA131091 TKW131091 TUS131091 UEO131091 UOK131091 UYG131091 VIC131091 VRY131091 WBU131091 WLQ131091 WVM131091 D196627 JA196627 SW196627 ACS196627 AMO196627 AWK196627 BGG196627 BQC196627 BZY196627 CJU196627 CTQ196627 DDM196627 DNI196627 DXE196627 EHA196627 EQW196627 FAS196627 FKO196627 FUK196627 GEG196627 GOC196627 GXY196627 HHU196627 HRQ196627 IBM196627 ILI196627 IVE196627 JFA196627 JOW196627 JYS196627 KIO196627 KSK196627 LCG196627 LMC196627 LVY196627 MFU196627 MPQ196627 MZM196627 NJI196627 NTE196627 ODA196627 OMW196627 OWS196627 PGO196627 PQK196627 QAG196627 QKC196627 QTY196627 RDU196627 RNQ196627 RXM196627 SHI196627 SRE196627 TBA196627 TKW196627 TUS196627 UEO196627 UOK196627 UYG196627 VIC196627 VRY196627 WBU196627 WLQ196627 WVM196627 D262163 JA262163 SW262163 ACS262163 AMO262163 AWK262163 BGG262163 BQC262163 BZY262163 CJU262163 CTQ262163 DDM262163 DNI262163 DXE262163 EHA262163 EQW262163 FAS262163 FKO262163 FUK262163 GEG262163 GOC262163 GXY262163 HHU262163 HRQ262163 IBM262163 ILI262163 IVE262163 JFA262163 JOW262163 JYS262163 KIO262163 KSK262163 LCG262163 LMC262163 LVY262163 MFU262163 MPQ262163 MZM262163 NJI262163 NTE262163 ODA262163 OMW262163 OWS262163 PGO262163 PQK262163 QAG262163 QKC262163 QTY262163 RDU262163 RNQ262163 RXM262163 SHI262163 SRE262163 TBA262163 TKW262163 TUS262163 UEO262163 UOK262163 UYG262163 VIC262163 VRY262163 WBU262163 WLQ262163 WVM262163 D327699 JA327699 SW327699 ACS327699 AMO327699 AWK327699 BGG327699 BQC327699 BZY327699 CJU327699 CTQ327699 DDM327699 DNI327699 DXE327699 EHA327699 EQW327699 FAS327699 FKO327699 FUK327699 GEG327699 GOC327699 GXY327699 HHU327699 HRQ327699 IBM327699 ILI327699 IVE327699 JFA327699 JOW327699 JYS327699 KIO327699 KSK327699 LCG327699 LMC327699 LVY327699 MFU327699 MPQ327699 MZM327699 NJI327699 NTE327699 ODA327699 OMW327699 OWS327699 PGO327699 PQK327699 QAG327699 QKC327699 QTY327699 RDU327699 RNQ327699 RXM327699 SHI327699 SRE327699 TBA327699 TKW327699 TUS327699 UEO327699 UOK327699 UYG327699 VIC327699 VRY327699 WBU327699 WLQ327699 WVM327699 D393235 JA393235 SW393235 ACS393235 AMO393235 AWK393235 BGG393235 BQC393235 BZY393235 CJU393235 CTQ393235 DDM393235 DNI393235 DXE393235 EHA393235 EQW393235 FAS393235 FKO393235 FUK393235 GEG393235 GOC393235 GXY393235 HHU393235 HRQ393235 IBM393235 ILI393235 IVE393235 JFA393235 JOW393235 JYS393235 KIO393235 KSK393235 LCG393235 LMC393235 LVY393235 MFU393235 MPQ393235 MZM393235 NJI393235 NTE393235 ODA393235 OMW393235 OWS393235 PGO393235 PQK393235 QAG393235 QKC393235 QTY393235 RDU393235 RNQ393235 RXM393235 SHI393235 SRE393235 TBA393235 TKW393235 TUS393235 UEO393235 UOK393235 UYG393235 VIC393235 VRY393235 WBU393235 WLQ393235 WVM393235 D458771 JA458771 SW458771 ACS458771 AMO458771 AWK458771 BGG458771 BQC458771 BZY458771 CJU458771 CTQ458771 DDM458771 DNI458771 DXE458771 EHA458771 EQW458771 FAS458771 FKO458771 FUK458771 GEG458771 GOC458771 GXY458771 HHU458771 HRQ458771 IBM458771 ILI458771 IVE458771 JFA458771 JOW458771 JYS458771 KIO458771 KSK458771 LCG458771 LMC458771 LVY458771 MFU458771 MPQ458771 MZM458771 NJI458771 NTE458771 ODA458771 OMW458771 OWS458771 PGO458771 PQK458771 QAG458771 QKC458771 QTY458771 RDU458771 RNQ458771 RXM458771 SHI458771 SRE458771 TBA458771 TKW458771 TUS458771 UEO458771 UOK458771 UYG458771 VIC458771 VRY458771 WBU458771 WLQ458771 WVM458771 D524307 JA524307 SW524307 ACS524307 AMO524307 AWK524307 BGG524307 BQC524307 BZY524307 CJU524307 CTQ524307 DDM524307 DNI524307 DXE524307 EHA524307 EQW524307 FAS524307 FKO524307 FUK524307 GEG524307 GOC524307 GXY524307 HHU524307 HRQ524307 IBM524307 ILI524307 IVE524307 JFA524307 JOW524307 JYS524307 KIO524307 KSK524307 LCG524307 LMC524307 LVY524307 MFU524307 MPQ524307 MZM524307 NJI524307 NTE524307 ODA524307 OMW524307 OWS524307 PGO524307 PQK524307 QAG524307 QKC524307 QTY524307 RDU524307 RNQ524307 RXM524307 SHI524307 SRE524307 TBA524307 TKW524307 TUS524307 UEO524307 UOK524307 UYG524307 VIC524307 VRY524307 WBU524307 WLQ524307 WVM524307 D589843 JA589843 SW589843 ACS589843 AMO589843 AWK589843 BGG589843 BQC589843 BZY589843 CJU589843 CTQ589843 DDM589843 DNI589843 DXE589843 EHA589843 EQW589843 FAS589843 FKO589843 FUK589843 GEG589843 GOC589843 GXY589843 HHU589843 HRQ589843 IBM589843 ILI589843 IVE589843 JFA589843 JOW589843 JYS589843 KIO589843 KSK589843 LCG589843 LMC589843 LVY589843 MFU589843 MPQ589843 MZM589843 NJI589843 NTE589843 ODA589843 OMW589843 OWS589843 PGO589843 PQK589843 QAG589843 QKC589843 QTY589843 RDU589843 RNQ589843 RXM589843 SHI589843 SRE589843 TBA589843 TKW589843 TUS589843 UEO589843 UOK589843 UYG589843 VIC589843 VRY589843 WBU589843 WLQ589843 WVM589843 D655379 JA655379 SW655379 ACS655379 AMO655379 AWK655379 BGG655379 BQC655379 BZY655379 CJU655379 CTQ655379 DDM655379 DNI655379 DXE655379 EHA655379 EQW655379 FAS655379 FKO655379 FUK655379 GEG655379 GOC655379 GXY655379 HHU655379 HRQ655379 IBM655379 ILI655379 IVE655379 JFA655379 JOW655379 JYS655379 KIO655379 KSK655379 LCG655379 LMC655379 LVY655379 MFU655379 MPQ655379 MZM655379 NJI655379 NTE655379 ODA655379 OMW655379 OWS655379 PGO655379 PQK655379 QAG655379 QKC655379 QTY655379 RDU655379 RNQ655379 RXM655379 SHI655379 SRE655379 TBA655379 TKW655379 TUS655379 UEO655379 UOK655379 UYG655379 VIC655379 VRY655379 WBU655379 WLQ655379 WVM655379 D720915 JA720915 SW720915 ACS720915 AMO720915 AWK720915 BGG720915 BQC720915 BZY720915 CJU720915 CTQ720915 DDM720915 DNI720915 DXE720915 EHA720915 EQW720915 FAS720915 FKO720915 FUK720915 GEG720915 GOC720915 GXY720915 HHU720915 HRQ720915 IBM720915 ILI720915 IVE720915 JFA720915 JOW720915 JYS720915 KIO720915 KSK720915 LCG720915 LMC720915 LVY720915 MFU720915 MPQ720915 MZM720915 NJI720915 NTE720915 ODA720915 OMW720915 OWS720915 PGO720915 PQK720915 QAG720915 QKC720915 QTY720915 RDU720915 RNQ720915 RXM720915 SHI720915 SRE720915 TBA720915 TKW720915 TUS720915 UEO720915 UOK720915 UYG720915 VIC720915 VRY720915 WBU720915 WLQ720915 WVM720915 D786451 JA786451 SW786451 ACS786451 AMO786451 AWK786451 BGG786451 BQC786451 BZY786451 CJU786451 CTQ786451 DDM786451 DNI786451 DXE786451 EHA786451 EQW786451 FAS786451 FKO786451 FUK786451 GEG786451 GOC786451 GXY786451 HHU786451 HRQ786451 IBM786451 ILI786451 IVE786451 JFA786451 JOW786451 JYS786451 KIO786451 KSK786451 LCG786451 LMC786451 LVY786451 MFU786451 MPQ786451 MZM786451 NJI786451 NTE786451 ODA786451 OMW786451 OWS786451 PGO786451 PQK786451 QAG786451 QKC786451 QTY786451 RDU786451 RNQ786451 RXM786451 SHI786451 SRE786451 TBA786451 TKW786451 TUS786451 UEO786451 UOK786451 UYG786451 VIC786451 VRY786451 WBU786451 WLQ786451 WVM786451 D851987 JA851987 SW851987 ACS851987 AMO851987 AWK851987 BGG851987 BQC851987 BZY851987 CJU851987 CTQ851987 DDM851987 DNI851987 DXE851987 EHA851987 EQW851987 FAS851987 FKO851987 FUK851987 GEG851987 GOC851987 GXY851987 HHU851987 HRQ851987 IBM851987 ILI851987 IVE851987 JFA851987 JOW851987 JYS851987 KIO851987 KSK851987 LCG851987 LMC851987 LVY851987 MFU851987 MPQ851987 MZM851987 NJI851987 NTE851987 ODA851987 OMW851987 OWS851987 PGO851987 PQK851987 QAG851987 QKC851987 QTY851987 RDU851987 RNQ851987 RXM851987 SHI851987 SRE851987 TBA851987 TKW851987 TUS851987 UEO851987 UOK851987 UYG851987 VIC851987 VRY851987 WBU851987 WLQ851987 WVM851987 D917523 JA917523 SW917523 ACS917523 AMO917523 AWK917523 BGG917523 BQC917523 BZY917523 CJU917523 CTQ917523 DDM917523 DNI917523 DXE917523 EHA917523 EQW917523 FAS917523 FKO917523 FUK917523 GEG917523 GOC917523 GXY917523 HHU917523 HRQ917523 IBM917523 ILI917523 IVE917523 JFA917523 JOW917523 JYS917523 KIO917523 KSK917523 LCG917523 LMC917523 LVY917523 MFU917523 MPQ917523 MZM917523 NJI917523 NTE917523 ODA917523 OMW917523 OWS917523 PGO917523 PQK917523 QAG917523 QKC917523 QTY917523 RDU917523 RNQ917523 RXM917523 SHI917523 SRE917523 TBA917523 TKW917523 TUS917523 UEO917523 UOK917523 UYG917523 VIC917523 VRY917523 WBU917523 WLQ917523 WVM917523 D983059 JA983059 SW983059 ACS983059 AMO983059 AWK983059 BGG983059 BQC983059 BZY983059 CJU983059 CTQ983059 DDM983059 DNI983059 DXE983059 EHA983059 EQW983059 FAS983059 FKO983059 FUK983059 GEG983059 GOC983059 GXY983059 HHU983059 HRQ983059 IBM983059 ILI983059 IVE983059 JFA983059 JOW983059 JYS983059 KIO983059 KSK983059 LCG983059 LMC983059 LVY983059 MFU983059 MPQ983059 MZM983059 NJI983059 NTE983059 ODA983059 OMW983059 OWS983059 PGO983059 PQK983059 QAG983059 QKC983059 QTY983059 RDU983059 RNQ983059 RXM983059 SHI983059 SRE983059 TBA983059 TKW983059 TUS983059 UEO983059 UOK983059 UYG983059 VIC983059 VRY983059 WBU983059 WLQ983059" xr:uid="{00000000-0002-0000-0400-000000000000}">
      <formula1>$E$51:$E$61</formula1>
    </dataValidation>
    <dataValidation type="list" allowBlank="1" showInputMessage="1" showErrorMessage="1" sqref="WVM983092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D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D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D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D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D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D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D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D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D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D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D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D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D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D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D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D52 JA52 SW52 ACS52 AMO52 AWK52 BGG52 BQC52 BZY52 CJU52 CTQ52 DDM52 DNI52 DXE52 EHA52 EQW52 FAS52 FKO52 FUK52 GEG52 GOC52 GXY52 HHU52 HRQ52 IBM52 ILI52 IVE52 JFA52 JOW52 JYS52 KIO52 KSK52 LCG52 LMC52 LVY52 MFU52 MPQ52 MZM52 NJI52 NTE52 ODA52 OMW52 OWS52 PGO52 PQK52 QAG52 QKC52 QTY52 RDU52 RNQ52 RXM52 SHI52 SRE52 TBA52 TKW52 TUS52 UEO52 UOK52 UYG52 VIC52 VRY52 WBU52 WLQ52 WVM52 D65588 JA65588 SW65588 ACS65588 AMO65588 AWK65588 BGG65588 BQC65588 BZY65588 CJU65588 CTQ65588 DDM65588 DNI65588 DXE65588 EHA65588 EQW65588 FAS65588 FKO65588 FUK65588 GEG65588 GOC65588 GXY65588 HHU65588 HRQ65588 IBM65588 ILI65588 IVE65588 JFA65588 JOW65588 JYS65588 KIO65588 KSK65588 LCG65588 LMC65588 LVY65588 MFU65588 MPQ65588 MZM65588 NJI65588 NTE65588 ODA65588 OMW65588 OWS65588 PGO65588 PQK65588 QAG65588 QKC65588 QTY65588 RDU65588 RNQ65588 RXM65588 SHI65588 SRE65588 TBA65588 TKW65588 TUS65588 UEO65588 UOK65588 UYG65588 VIC65588 VRY65588 WBU65588 WLQ65588 WVM65588 D131124 JA131124 SW131124 ACS131124 AMO131124 AWK131124 BGG131124 BQC131124 BZY131124 CJU131124 CTQ131124 DDM131124 DNI131124 DXE131124 EHA131124 EQW131124 FAS131124 FKO131124 FUK131124 GEG131124 GOC131124 GXY131124 HHU131124 HRQ131124 IBM131124 ILI131124 IVE131124 JFA131124 JOW131124 JYS131124 KIO131124 KSK131124 LCG131124 LMC131124 LVY131124 MFU131124 MPQ131124 MZM131124 NJI131124 NTE131124 ODA131124 OMW131124 OWS131124 PGO131124 PQK131124 QAG131124 QKC131124 QTY131124 RDU131124 RNQ131124 RXM131124 SHI131124 SRE131124 TBA131124 TKW131124 TUS131124 UEO131124 UOK131124 UYG131124 VIC131124 VRY131124 WBU131124 WLQ131124 WVM131124 D196660 JA196660 SW196660 ACS196660 AMO196660 AWK196660 BGG196660 BQC196660 BZY196660 CJU196660 CTQ196660 DDM196660 DNI196660 DXE196660 EHA196660 EQW196660 FAS196660 FKO196660 FUK196660 GEG196660 GOC196660 GXY196660 HHU196660 HRQ196660 IBM196660 ILI196660 IVE196660 JFA196660 JOW196660 JYS196660 KIO196660 KSK196660 LCG196660 LMC196660 LVY196660 MFU196660 MPQ196660 MZM196660 NJI196660 NTE196660 ODA196660 OMW196660 OWS196660 PGO196660 PQK196660 QAG196660 QKC196660 QTY196660 RDU196660 RNQ196660 RXM196660 SHI196660 SRE196660 TBA196660 TKW196660 TUS196660 UEO196660 UOK196660 UYG196660 VIC196660 VRY196660 WBU196660 WLQ196660 WVM196660 D262196 JA262196 SW262196 ACS262196 AMO262196 AWK262196 BGG262196 BQC262196 BZY262196 CJU262196 CTQ262196 DDM262196 DNI262196 DXE262196 EHA262196 EQW262196 FAS262196 FKO262196 FUK262196 GEG262196 GOC262196 GXY262196 HHU262196 HRQ262196 IBM262196 ILI262196 IVE262196 JFA262196 JOW262196 JYS262196 KIO262196 KSK262196 LCG262196 LMC262196 LVY262196 MFU262196 MPQ262196 MZM262196 NJI262196 NTE262196 ODA262196 OMW262196 OWS262196 PGO262196 PQK262196 QAG262196 QKC262196 QTY262196 RDU262196 RNQ262196 RXM262196 SHI262196 SRE262196 TBA262196 TKW262196 TUS262196 UEO262196 UOK262196 UYG262196 VIC262196 VRY262196 WBU262196 WLQ262196 WVM262196 D327732 JA327732 SW327732 ACS327732 AMO327732 AWK327732 BGG327732 BQC327732 BZY327732 CJU327732 CTQ327732 DDM327732 DNI327732 DXE327732 EHA327732 EQW327732 FAS327732 FKO327732 FUK327732 GEG327732 GOC327732 GXY327732 HHU327732 HRQ327732 IBM327732 ILI327732 IVE327732 JFA327732 JOW327732 JYS327732 KIO327732 KSK327732 LCG327732 LMC327732 LVY327732 MFU327732 MPQ327732 MZM327732 NJI327732 NTE327732 ODA327732 OMW327732 OWS327732 PGO327732 PQK327732 QAG327732 QKC327732 QTY327732 RDU327732 RNQ327732 RXM327732 SHI327732 SRE327732 TBA327732 TKW327732 TUS327732 UEO327732 UOK327732 UYG327732 VIC327732 VRY327732 WBU327732 WLQ327732 WVM327732 D393268 JA393268 SW393268 ACS393268 AMO393268 AWK393268 BGG393268 BQC393268 BZY393268 CJU393268 CTQ393268 DDM393268 DNI393268 DXE393268 EHA393268 EQW393268 FAS393268 FKO393268 FUK393268 GEG393268 GOC393268 GXY393268 HHU393268 HRQ393268 IBM393268 ILI393268 IVE393268 JFA393268 JOW393268 JYS393268 KIO393268 KSK393268 LCG393268 LMC393268 LVY393268 MFU393268 MPQ393268 MZM393268 NJI393268 NTE393268 ODA393268 OMW393268 OWS393268 PGO393268 PQK393268 QAG393268 QKC393268 QTY393268 RDU393268 RNQ393268 RXM393268 SHI393268 SRE393268 TBA393268 TKW393268 TUS393268 UEO393268 UOK393268 UYG393268 VIC393268 VRY393268 WBU393268 WLQ393268 WVM393268 D458804 JA458804 SW458804 ACS458804 AMO458804 AWK458804 BGG458804 BQC458804 BZY458804 CJU458804 CTQ458804 DDM458804 DNI458804 DXE458804 EHA458804 EQW458804 FAS458804 FKO458804 FUK458804 GEG458804 GOC458804 GXY458804 HHU458804 HRQ458804 IBM458804 ILI458804 IVE458804 JFA458804 JOW458804 JYS458804 KIO458804 KSK458804 LCG458804 LMC458804 LVY458804 MFU458804 MPQ458804 MZM458804 NJI458804 NTE458804 ODA458804 OMW458804 OWS458804 PGO458804 PQK458804 QAG458804 QKC458804 QTY458804 RDU458804 RNQ458804 RXM458804 SHI458804 SRE458804 TBA458804 TKW458804 TUS458804 UEO458804 UOK458804 UYG458804 VIC458804 VRY458804 WBU458804 WLQ458804 WVM458804 D524340 JA524340 SW524340 ACS524340 AMO524340 AWK524340 BGG524340 BQC524340 BZY524340 CJU524340 CTQ524340 DDM524340 DNI524340 DXE524340 EHA524340 EQW524340 FAS524340 FKO524340 FUK524340 GEG524340 GOC524340 GXY524340 HHU524340 HRQ524340 IBM524340 ILI524340 IVE524340 JFA524340 JOW524340 JYS524340 KIO524340 KSK524340 LCG524340 LMC524340 LVY524340 MFU524340 MPQ524340 MZM524340 NJI524340 NTE524340 ODA524340 OMW524340 OWS524340 PGO524340 PQK524340 QAG524340 QKC524340 QTY524340 RDU524340 RNQ524340 RXM524340 SHI524340 SRE524340 TBA524340 TKW524340 TUS524340 UEO524340 UOK524340 UYG524340 VIC524340 VRY524340 WBU524340 WLQ524340 WVM524340 D589876 JA589876 SW589876 ACS589876 AMO589876 AWK589876 BGG589876 BQC589876 BZY589876 CJU589876 CTQ589876 DDM589876 DNI589876 DXE589876 EHA589876 EQW589876 FAS589876 FKO589876 FUK589876 GEG589876 GOC589876 GXY589876 HHU589876 HRQ589876 IBM589876 ILI589876 IVE589876 JFA589876 JOW589876 JYS589876 KIO589876 KSK589876 LCG589876 LMC589876 LVY589876 MFU589876 MPQ589876 MZM589876 NJI589876 NTE589876 ODA589876 OMW589876 OWS589876 PGO589876 PQK589876 QAG589876 QKC589876 QTY589876 RDU589876 RNQ589876 RXM589876 SHI589876 SRE589876 TBA589876 TKW589876 TUS589876 UEO589876 UOK589876 UYG589876 VIC589876 VRY589876 WBU589876 WLQ589876 WVM589876 D655412 JA655412 SW655412 ACS655412 AMO655412 AWK655412 BGG655412 BQC655412 BZY655412 CJU655412 CTQ655412 DDM655412 DNI655412 DXE655412 EHA655412 EQW655412 FAS655412 FKO655412 FUK655412 GEG655412 GOC655412 GXY655412 HHU655412 HRQ655412 IBM655412 ILI655412 IVE655412 JFA655412 JOW655412 JYS655412 KIO655412 KSK655412 LCG655412 LMC655412 LVY655412 MFU655412 MPQ655412 MZM655412 NJI655412 NTE655412 ODA655412 OMW655412 OWS655412 PGO655412 PQK655412 QAG655412 QKC655412 QTY655412 RDU655412 RNQ655412 RXM655412 SHI655412 SRE655412 TBA655412 TKW655412 TUS655412 UEO655412 UOK655412 UYG655412 VIC655412 VRY655412 WBU655412 WLQ655412 WVM655412 D720948 JA720948 SW720948 ACS720948 AMO720948 AWK720948 BGG720948 BQC720948 BZY720948 CJU720948 CTQ720948 DDM720948 DNI720948 DXE720948 EHA720948 EQW720948 FAS720948 FKO720948 FUK720948 GEG720948 GOC720948 GXY720948 HHU720948 HRQ720948 IBM720948 ILI720948 IVE720948 JFA720948 JOW720948 JYS720948 KIO720948 KSK720948 LCG720948 LMC720948 LVY720948 MFU720948 MPQ720948 MZM720948 NJI720948 NTE720948 ODA720948 OMW720948 OWS720948 PGO720948 PQK720948 QAG720948 QKC720948 QTY720948 RDU720948 RNQ720948 RXM720948 SHI720948 SRE720948 TBA720948 TKW720948 TUS720948 UEO720948 UOK720948 UYG720948 VIC720948 VRY720948 WBU720948 WLQ720948 WVM720948 D786484 JA786484 SW786484 ACS786484 AMO786484 AWK786484 BGG786484 BQC786484 BZY786484 CJU786484 CTQ786484 DDM786484 DNI786484 DXE786484 EHA786484 EQW786484 FAS786484 FKO786484 FUK786484 GEG786484 GOC786484 GXY786484 HHU786484 HRQ786484 IBM786484 ILI786484 IVE786484 JFA786484 JOW786484 JYS786484 KIO786484 KSK786484 LCG786484 LMC786484 LVY786484 MFU786484 MPQ786484 MZM786484 NJI786484 NTE786484 ODA786484 OMW786484 OWS786484 PGO786484 PQK786484 QAG786484 QKC786484 QTY786484 RDU786484 RNQ786484 RXM786484 SHI786484 SRE786484 TBA786484 TKW786484 TUS786484 UEO786484 UOK786484 UYG786484 VIC786484 VRY786484 WBU786484 WLQ786484 WVM786484 D852020 JA852020 SW852020 ACS852020 AMO852020 AWK852020 BGG852020 BQC852020 BZY852020 CJU852020 CTQ852020 DDM852020 DNI852020 DXE852020 EHA852020 EQW852020 FAS852020 FKO852020 FUK852020 GEG852020 GOC852020 GXY852020 HHU852020 HRQ852020 IBM852020 ILI852020 IVE852020 JFA852020 JOW852020 JYS852020 KIO852020 KSK852020 LCG852020 LMC852020 LVY852020 MFU852020 MPQ852020 MZM852020 NJI852020 NTE852020 ODA852020 OMW852020 OWS852020 PGO852020 PQK852020 QAG852020 QKC852020 QTY852020 RDU852020 RNQ852020 RXM852020 SHI852020 SRE852020 TBA852020 TKW852020 TUS852020 UEO852020 UOK852020 UYG852020 VIC852020 VRY852020 WBU852020 WLQ852020 WVM852020 D917556 JA917556 SW917556 ACS917556 AMO917556 AWK917556 BGG917556 BQC917556 BZY917556 CJU917556 CTQ917556 DDM917556 DNI917556 DXE917556 EHA917556 EQW917556 FAS917556 FKO917556 FUK917556 GEG917556 GOC917556 GXY917556 HHU917556 HRQ917556 IBM917556 ILI917556 IVE917556 JFA917556 JOW917556 JYS917556 KIO917556 KSK917556 LCG917556 LMC917556 LVY917556 MFU917556 MPQ917556 MZM917556 NJI917556 NTE917556 ODA917556 OMW917556 OWS917556 PGO917556 PQK917556 QAG917556 QKC917556 QTY917556 RDU917556 RNQ917556 RXM917556 SHI917556 SRE917556 TBA917556 TKW917556 TUS917556 UEO917556 UOK917556 UYG917556 VIC917556 VRY917556 WBU917556 WLQ917556 WVM917556 D983092 JA983092 SW983092 ACS983092 AMO983092 AWK983092 BGG983092 BQC983092 BZY983092 CJU983092 CTQ983092 DDM983092 DNI983092 DXE983092 EHA983092 EQW983092 FAS983092 FKO983092 FUK983092 GEG983092 GOC983092 GXY983092 HHU983092 HRQ983092 IBM983092 ILI983092 IVE983092 JFA983092 JOW983092 JYS983092 KIO983092 KSK983092 LCG983092 LMC983092 LVY983092 MFU983092 MPQ983092 MZM983092 NJI983092 NTE983092 ODA983092 OMW983092 OWS983092 PGO983092 PQK983092 QAG983092 QKC983092 QTY983092 RDU983092 RNQ983092 RXM983092 SHI983092 SRE983092 TBA983092 TKW983092 TUS983092 UEO983092 UOK983092 UYG983092 VIC983092 VRY983092 WBU983092 WLQ983092" xr:uid="{00000000-0002-0000-0400-000001000000}">
      <formula1>$D$51:$D$54</formula1>
    </dataValidation>
    <dataValidation type="list" allowBlank="1" showInputMessage="1" showErrorMessage="1" sqref="AMO41 BZY41 CJU41 CTQ41 DDM41 DNI41 DXE41 EHA41 EQW41 FAS41 FKO41 FUK41 GEG41 GOC41 GXY41 HHU41 HRQ41 IBM41 ILI41 IVE41 JFA41 JOW41 JYS41 KIO41 KSK41 LCG41 LMC41 LVY41 MFU41 MPQ41 MZM41 NJI41 NTE41 ODA41 OMW41 OWS41 PGO41 PQK41 QAG41 QKC41 QTY41 RDU41 RNQ41 RXM41 SHI41 SRE41 TBA41 TKW41 TUS41 UEO41 UOK41 UYG41 VIC41 VRY41 WBU41 WLQ41 WVM41 BGG41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D65577 JA65577 SW65577 ACS65577 AMO65577 AWK65577 BGG65577 BQC65577 BZY65577 CJU65577 CTQ65577 DDM65577 DNI65577 DXE65577 EHA65577 EQW65577 FAS65577 FKO65577 FUK65577 GEG65577 GOC65577 GXY65577 HHU65577 HRQ65577 IBM65577 ILI65577 IVE65577 JFA65577 JOW65577 JYS65577 KIO65577 KSK65577 LCG65577 LMC65577 LVY65577 MFU65577 MPQ65577 MZM65577 NJI65577 NTE65577 ODA65577 OMW65577 OWS65577 PGO65577 PQK65577 QAG65577 QKC65577 QTY65577 RDU65577 RNQ65577 RXM65577 SHI65577 SRE65577 TBA65577 TKW65577 TUS65577 UEO65577 UOK65577 UYG65577 VIC65577 VRY65577 WBU65577 WLQ65577 WVM65577 D131113 JA131113 SW131113 ACS131113 AMO131113 AWK131113 BGG131113 BQC131113 BZY131113 CJU131113 CTQ131113 DDM131113 DNI131113 DXE131113 EHA131113 EQW131113 FAS131113 FKO131113 FUK131113 GEG131113 GOC131113 GXY131113 HHU131113 HRQ131113 IBM131113 ILI131113 IVE131113 JFA131113 JOW131113 JYS131113 KIO131113 KSK131113 LCG131113 LMC131113 LVY131113 MFU131113 MPQ131113 MZM131113 NJI131113 NTE131113 ODA131113 OMW131113 OWS131113 PGO131113 PQK131113 QAG131113 QKC131113 QTY131113 RDU131113 RNQ131113 RXM131113 SHI131113 SRE131113 TBA131113 TKW131113 TUS131113 UEO131113 UOK131113 UYG131113 VIC131113 VRY131113 WBU131113 WLQ131113 WVM131113 D196649 JA196649 SW196649 ACS196649 AMO196649 AWK196649 BGG196649 BQC196649 BZY196649 CJU196649 CTQ196649 DDM196649 DNI196649 DXE196649 EHA196649 EQW196649 FAS196649 FKO196649 FUK196649 GEG196649 GOC196649 GXY196649 HHU196649 HRQ196649 IBM196649 ILI196649 IVE196649 JFA196649 JOW196649 JYS196649 KIO196649 KSK196649 LCG196649 LMC196649 LVY196649 MFU196649 MPQ196649 MZM196649 NJI196649 NTE196649 ODA196649 OMW196649 OWS196649 PGO196649 PQK196649 QAG196649 QKC196649 QTY196649 RDU196649 RNQ196649 RXM196649 SHI196649 SRE196649 TBA196649 TKW196649 TUS196649 UEO196649 UOK196649 UYG196649 VIC196649 VRY196649 WBU196649 WLQ196649 WVM196649 D262185 JA262185 SW262185 ACS262185 AMO262185 AWK262185 BGG262185 BQC262185 BZY262185 CJU262185 CTQ262185 DDM262185 DNI262185 DXE262185 EHA262185 EQW262185 FAS262185 FKO262185 FUK262185 GEG262185 GOC262185 GXY262185 HHU262185 HRQ262185 IBM262185 ILI262185 IVE262185 JFA262185 JOW262185 JYS262185 KIO262185 KSK262185 LCG262185 LMC262185 LVY262185 MFU262185 MPQ262185 MZM262185 NJI262185 NTE262185 ODA262185 OMW262185 OWS262185 PGO262185 PQK262185 QAG262185 QKC262185 QTY262185 RDU262185 RNQ262185 RXM262185 SHI262185 SRE262185 TBA262185 TKW262185 TUS262185 UEO262185 UOK262185 UYG262185 VIC262185 VRY262185 WBU262185 WLQ262185 WVM262185 D327721 JA327721 SW327721 ACS327721 AMO327721 AWK327721 BGG327721 BQC327721 BZY327721 CJU327721 CTQ327721 DDM327721 DNI327721 DXE327721 EHA327721 EQW327721 FAS327721 FKO327721 FUK327721 GEG327721 GOC327721 GXY327721 HHU327721 HRQ327721 IBM327721 ILI327721 IVE327721 JFA327721 JOW327721 JYS327721 KIO327721 KSK327721 LCG327721 LMC327721 LVY327721 MFU327721 MPQ327721 MZM327721 NJI327721 NTE327721 ODA327721 OMW327721 OWS327721 PGO327721 PQK327721 QAG327721 QKC327721 QTY327721 RDU327721 RNQ327721 RXM327721 SHI327721 SRE327721 TBA327721 TKW327721 TUS327721 UEO327721 UOK327721 UYG327721 VIC327721 VRY327721 WBU327721 WLQ327721 WVM327721 D393257 JA393257 SW393257 ACS393257 AMO393257 AWK393257 BGG393257 BQC393257 BZY393257 CJU393257 CTQ393257 DDM393257 DNI393257 DXE393257 EHA393257 EQW393257 FAS393257 FKO393257 FUK393257 GEG393257 GOC393257 GXY393257 HHU393257 HRQ393257 IBM393257 ILI393257 IVE393257 JFA393257 JOW393257 JYS393257 KIO393257 KSK393257 LCG393257 LMC393257 LVY393257 MFU393257 MPQ393257 MZM393257 NJI393257 NTE393257 ODA393257 OMW393257 OWS393257 PGO393257 PQK393257 QAG393257 QKC393257 QTY393257 RDU393257 RNQ393257 RXM393257 SHI393257 SRE393257 TBA393257 TKW393257 TUS393257 UEO393257 UOK393257 UYG393257 VIC393257 VRY393257 WBU393257 WLQ393257 WVM393257 D458793 JA458793 SW458793 ACS458793 AMO458793 AWK458793 BGG458793 BQC458793 BZY458793 CJU458793 CTQ458793 DDM458793 DNI458793 DXE458793 EHA458793 EQW458793 FAS458793 FKO458793 FUK458793 GEG458793 GOC458793 GXY458793 HHU458793 HRQ458793 IBM458793 ILI458793 IVE458793 JFA458793 JOW458793 JYS458793 KIO458793 KSK458793 LCG458793 LMC458793 LVY458793 MFU458793 MPQ458793 MZM458793 NJI458793 NTE458793 ODA458793 OMW458793 OWS458793 PGO458793 PQK458793 QAG458793 QKC458793 QTY458793 RDU458793 RNQ458793 RXM458793 SHI458793 SRE458793 TBA458793 TKW458793 TUS458793 UEO458793 UOK458793 UYG458793 VIC458793 VRY458793 WBU458793 WLQ458793 WVM458793 D524329 JA524329 SW524329 ACS524329 AMO524329 AWK524329 BGG524329 BQC524329 BZY524329 CJU524329 CTQ524329 DDM524329 DNI524329 DXE524329 EHA524329 EQW524329 FAS524329 FKO524329 FUK524329 GEG524329 GOC524329 GXY524329 HHU524329 HRQ524329 IBM524329 ILI524329 IVE524329 JFA524329 JOW524329 JYS524329 KIO524329 KSK524329 LCG524329 LMC524329 LVY524329 MFU524329 MPQ524329 MZM524329 NJI524329 NTE524329 ODA524329 OMW524329 OWS524329 PGO524329 PQK524329 QAG524329 QKC524329 QTY524329 RDU524329 RNQ524329 RXM524329 SHI524329 SRE524329 TBA524329 TKW524329 TUS524329 UEO524329 UOK524329 UYG524329 VIC524329 VRY524329 WBU524329 WLQ524329 WVM524329 D589865 JA589865 SW589865 ACS589865 AMO589865 AWK589865 BGG589865 BQC589865 BZY589865 CJU589865 CTQ589865 DDM589865 DNI589865 DXE589865 EHA589865 EQW589865 FAS589865 FKO589865 FUK589865 GEG589865 GOC589865 GXY589865 HHU589865 HRQ589865 IBM589865 ILI589865 IVE589865 JFA589865 JOW589865 JYS589865 KIO589865 KSK589865 LCG589865 LMC589865 LVY589865 MFU589865 MPQ589865 MZM589865 NJI589865 NTE589865 ODA589865 OMW589865 OWS589865 PGO589865 PQK589865 QAG589865 QKC589865 QTY589865 RDU589865 RNQ589865 RXM589865 SHI589865 SRE589865 TBA589865 TKW589865 TUS589865 UEO589865 UOK589865 UYG589865 VIC589865 VRY589865 WBU589865 WLQ589865 WVM589865 D655401 JA655401 SW655401 ACS655401 AMO655401 AWK655401 BGG655401 BQC655401 BZY655401 CJU655401 CTQ655401 DDM655401 DNI655401 DXE655401 EHA655401 EQW655401 FAS655401 FKO655401 FUK655401 GEG655401 GOC655401 GXY655401 HHU655401 HRQ655401 IBM655401 ILI655401 IVE655401 JFA655401 JOW655401 JYS655401 KIO655401 KSK655401 LCG655401 LMC655401 LVY655401 MFU655401 MPQ655401 MZM655401 NJI655401 NTE655401 ODA655401 OMW655401 OWS655401 PGO655401 PQK655401 QAG655401 QKC655401 QTY655401 RDU655401 RNQ655401 RXM655401 SHI655401 SRE655401 TBA655401 TKW655401 TUS655401 UEO655401 UOK655401 UYG655401 VIC655401 VRY655401 WBU655401 WLQ655401 WVM655401 D720937 JA720937 SW720937 ACS720937 AMO720937 AWK720937 BGG720937 BQC720937 BZY720937 CJU720937 CTQ720937 DDM720937 DNI720937 DXE720937 EHA720937 EQW720937 FAS720937 FKO720937 FUK720937 GEG720937 GOC720937 GXY720937 HHU720937 HRQ720937 IBM720937 ILI720937 IVE720937 JFA720937 JOW720937 JYS720937 KIO720937 KSK720937 LCG720937 LMC720937 LVY720937 MFU720937 MPQ720937 MZM720937 NJI720937 NTE720937 ODA720937 OMW720937 OWS720937 PGO720937 PQK720937 QAG720937 QKC720937 QTY720937 RDU720937 RNQ720937 RXM720937 SHI720937 SRE720937 TBA720937 TKW720937 TUS720937 UEO720937 UOK720937 UYG720937 VIC720937 VRY720937 WBU720937 WLQ720937 WVM720937 D786473 JA786473 SW786473 ACS786473 AMO786473 AWK786473 BGG786473 BQC786473 BZY786473 CJU786473 CTQ786473 DDM786473 DNI786473 DXE786473 EHA786473 EQW786473 FAS786473 FKO786473 FUK786473 GEG786473 GOC786473 GXY786473 HHU786473 HRQ786473 IBM786473 ILI786473 IVE786473 JFA786473 JOW786473 JYS786473 KIO786473 KSK786473 LCG786473 LMC786473 LVY786473 MFU786473 MPQ786473 MZM786473 NJI786473 NTE786473 ODA786473 OMW786473 OWS786473 PGO786473 PQK786473 QAG786473 QKC786473 QTY786473 RDU786473 RNQ786473 RXM786473 SHI786473 SRE786473 TBA786473 TKW786473 TUS786473 UEO786473 UOK786473 UYG786473 VIC786473 VRY786473 WBU786473 WLQ786473 WVM786473 D852009 JA852009 SW852009 ACS852009 AMO852009 AWK852009 BGG852009 BQC852009 BZY852009 CJU852009 CTQ852009 DDM852009 DNI852009 DXE852009 EHA852009 EQW852009 FAS852009 FKO852009 FUK852009 GEG852009 GOC852009 GXY852009 HHU852009 HRQ852009 IBM852009 ILI852009 IVE852009 JFA852009 JOW852009 JYS852009 KIO852009 KSK852009 LCG852009 LMC852009 LVY852009 MFU852009 MPQ852009 MZM852009 NJI852009 NTE852009 ODA852009 OMW852009 OWS852009 PGO852009 PQK852009 QAG852009 QKC852009 QTY852009 RDU852009 RNQ852009 RXM852009 SHI852009 SRE852009 TBA852009 TKW852009 TUS852009 UEO852009 UOK852009 UYG852009 VIC852009 VRY852009 WBU852009 WLQ852009 WVM852009 D917545 JA917545 SW917545 ACS917545 AMO917545 AWK917545 BGG917545 BQC917545 BZY917545 CJU917545 CTQ917545 DDM917545 DNI917545 DXE917545 EHA917545 EQW917545 FAS917545 FKO917545 FUK917545 GEG917545 GOC917545 GXY917545 HHU917545 HRQ917545 IBM917545 ILI917545 IVE917545 JFA917545 JOW917545 JYS917545 KIO917545 KSK917545 LCG917545 LMC917545 LVY917545 MFU917545 MPQ917545 MZM917545 NJI917545 NTE917545 ODA917545 OMW917545 OWS917545 PGO917545 PQK917545 QAG917545 QKC917545 QTY917545 RDU917545 RNQ917545 RXM917545 SHI917545 SRE917545 TBA917545 TKW917545 TUS917545 UEO917545 UOK917545 UYG917545 VIC917545 VRY917545 WBU917545 WLQ917545 WVM917545 D983081 JA983081 SW983081 ACS983081 AMO983081 AWK983081 BGG983081 BQC983081 BZY983081 CJU983081 CTQ983081 DDM983081 DNI983081 DXE983081 EHA983081 EQW983081 FAS983081 FKO983081 FUK983081 GEG983081 GOC983081 GXY983081 HHU983081 HRQ983081 IBM983081 ILI983081 IVE983081 JFA983081 JOW983081 JYS983081 KIO983081 KSK983081 LCG983081 LMC983081 LVY983081 MFU983081 MPQ983081 MZM983081 NJI983081 NTE983081 ODA983081 OMW983081 OWS983081 PGO983081 PQK983081 QAG983081 QKC983081 QTY983081 RDU983081 RNQ983081 RXM983081 SHI983081 SRE983081 TBA983081 TKW983081 TUS983081 UEO983081 UOK983081 UYG983081 VIC983081 VRY983081 WBU983081 WLQ983081 WVM983081 SW41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D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D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D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D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D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D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D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D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D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D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D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D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D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D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D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ACS41 JA23 SW23 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D65571 JA65571 SW65571 ACS65571 AMO65571 AWK65571 BGG65571 BQC65571 BZY65571 CJU65571 CTQ65571 DDM65571 DNI65571 DXE65571 EHA65571 EQW65571 FAS65571 FKO65571 FUK65571 GEG65571 GOC65571 GXY65571 HHU65571 HRQ65571 IBM65571 ILI65571 IVE65571 JFA65571 JOW65571 JYS65571 KIO65571 KSK65571 LCG65571 LMC65571 LVY65571 MFU65571 MPQ65571 MZM65571 NJI65571 NTE65571 ODA65571 OMW65571 OWS65571 PGO65571 PQK65571 QAG65571 QKC65571 QTY65571 RDU65571 RNQ65571 RXM65571 SHI65571 SRE65571 TBA65571 TKW65571 TUS65571 UEO65571 UOK65571 UYG65571 VIC65571 VRY65571 WBU65571 WLQ65571 WVM65571 D131107 JA131107 SW131107 ACS131107 AMO131107 AWK131107 BGG131107 BQC131107 BZY131107 CJU131107 CTQ131107 DDM131107 DNI131107 DXE131107 EHA131107 EQW131107 FAS131107 FKO131107 FUK131107 GEG131107 GOC131107 GXY131107 HHU131107 HRQ131107 IBM131107 ILI131107 IVE131107 JFA131107 JOW131107 JYS131107 KIO131107 KSK131107 LCG131107 LMC131107 LVY131107 MFU131107 MPQ131107 MZM131107 NJI131107 NTE131107 ODA131107 OMW131107 OWS131107 PGO131107 PQK131107 QAG131107 QKC131107 QTY131107 RDU131107 RNQ131107 RXM131107 SHI131107 SRE131107 TBA131107 TKW131107 TUS131107 UEO131107 UOK131107 UYG131107 VIC131107 VRY131107 WBU131107 WLQ131107 WVM131107 D196643 JA196643 SW196643 ACS196643 AMO196643 AWK196643 BGG196643 BQC196643 BZY196643 CJU196643 CTQ196643 DDM196643 DNI196643 DXE196643 EHA196643 EQW196643 FAS196643 FKO196643 FUK196643 GEG196643 GOC196643 GXY196643 HHU196643 HRQ196643 IBM196643 ILI196643 IVE196643 JFA196643 JOW196643 JYS196643 KIO196643 KSK196643 LCG196643 LMC196643 LVY196643 MFU196643 MPQ196643 MZM196643 NJI196643 NTE196643 ODA196643 OMW196643 OWS196643 PGO196643 PQK196643 QAG196643 QKC196643 QTY196643 RDU196643 RNQ196643 RXM196643 SHI196643 SRE196643 TBA196643 TKW196643 TUS196643 UEO196643 UOK196643 UYG196643 VIC196643 VRY196643 WBU196643 WLQ196643 WVM196643 D262179 JA262179 SW262179 ACS262179 AMO262179 AWK262179 BGG262179 BQC262179 BZY262179 CJU262179 CTQ262179 DDM262179 DNI262179 DXE262179 EHA262179 EQW262179 FAS262179 FKO262179 FUK262179 GEG262179 GOC262179 GXY262179 HHU262179 HRQ262179 IBM262179 ILI262179 IVE262179 JFA262179 JOW262179 JYS262179 KIO262179 KSK262179 LCG262179 LMC262179 LVY262179 MFU262179 MPQ262179 MZM262179 NJI262179 NTE262179 ODA262179 OMW262179 OWS262179 PGO262179 PQK262179 QAG262179 QKC262179 QTY262179 RDU262179 RNQ262179 RXM262179 SHI262179 SRE262179 TBA262179 TKW262179 TUS262179 UEO262179 UOK262179 UYG262179 VIC262179 VRY262179 WBU262179 WLQ262179 WVM262179 D327715 JA327715 SW327715 ACS327715 AMO327715 AWK327715 BGG327715 BQC327715 BZY327715 CJU327715 CTQ327715 DDM327715 DNI327715 DXE327715 EHA327715 EQW327715 FAS327715 FKO327715 FUK327715 GEG327715 GOC327715 GXY327715 HHU327715 HRQ327715 IBM327715 ILI327715 IVE327715 JFA327715 JOW327715 JYS327715 KIO327715 KSK327715 LCG327715 LMC327715 LVY327715 MFU327715 MPQ327715 MZM327715 NJI327715 NTE327715 ODA327715 OMW327715 OWS327715 PGO327715 PQK327715 QAG327715 QKC327715 QTY327715 RDU327715 RNQ327715 RXM327715 SHI327715 SRE327715 TBA327715 TKW327715 TUS327715 UEO327715 UOK327715 UYG327715 VIC327715 VRY327715 WBU327715 WLQ327715 WVM327715 D393251 JA393251 SW393251 ACS393251 AMO393251 AWK393251 BGG393251 BQC393251 BZY393251 CJU393251 CTQ393251 DDM393251 DNI393251 DXE393251 EHA393251 EQW393251 FAS393251 FKO393251 FUK393251 GEG393251 GOC393251 GXY393251 HHU393251 HRQ393251 IBM393251 ILI393251 IVE393251 JFA393251 JOW393251 JYS393251 KIO393251 KSK393251 LCG393251 LMC393251 LVY393251 MFU393251 MPQ393251 MZM393251 NJI393251 NTE393251 ODA393251 OMW393251 OWS393251 PGO393251 PQK393251 QAG393251 QKC393251 QTY393251 RDU393251 RNQ393251 RXM393251 SHI393251 SRE393251 TBA393251 TKW393251 TUS393251 UEO393251 UOK393251 UYG393251 VIC393251 VRY393251 WBU393251 WLQ393251 WVM393251 D458787 JA458787 SW458787 ACS458787 AMO458787 AWK458787 BGG458787 BQC458787 BZY458787 CJU458787 CTQ458787 DDM458787 DNI458787 DXE458787 EHA458787 EQW458787 FAS458787 FKO458787 FUK458787 GEG458787 GOC458787 GXY458787 HHU458787 HRQ458787 IBM458787 ILI458787 IVE458787 JFA458787 JOW458787 JYS458787 KIO458787 KSK458787 LCG458787 LMC458787 LVY458787 MFU458787 MPQ458787 MZM458787 NJI458787 NTE458787 ODA458787 OMW458787 OWS458787 PGO458787 PQK458787 QAG458787 QKC458787 QTY458787 RDU458787 RNQ458787 RXM458787 SHI458787 SRE458787 TBA458787 TKW458787 TUS458787 UEO458787 UOK458787 UYG458787 VIC458787 VRY458787 WBU458787 WLQ458787 WVM458787 D524323 JA524323 SW524323 ACS524323 AMO524323 AWK524323 BGG524323 BQC524323 BZY524323 CJU524323 CTQ524323 DDM524323 DNI524323 DXE524323 EHA524323 EQW524323 FAS524323 FKO524323 FUK524323 GEG524323 GOC524323 GXY524323 HHU524323 HRQ524323 IBM524323 ILI524323 IVE524323 JFA524323 JOW524323 JYS524323 KIO524323 KSK524323 LCG524323 LMC524323 LVY524323 MFU524323 MPQ524323 MZM524323 NJI524323 NTE524323 ODA524323 OMW524323 OWS524323 PGO524323 PQK524323 QAG524323 QKC524323 QTY524323 RDU524323 RNQ524323 RXM524323 SHI524323 SRE524323 TBA524323 TKW524323 TUS524323 UEO524323 UOK524323 UYG524323 VIC524323 VRY524323 WBU524323 WLQ524323 WVM524323 D589859 JA589859 SW589859 ACS589859 AMO589859 AWK589859 BGG589859 BQC589859 BZY589859 CJU589859 CTQ589859 DDM589859 DNI589859 DXE589859 EHA589859 EQW589859 FAS589859 FKO589859 FUK589859 GEG589859 GOC589859 GXY589859 HHU589859 HRQ589859 IBM589859 ILI589859 IVE589859 JFA589859 JOW589859 JYS589859 KIO589859 KSK589859 LCG589859 LMC589859 LVY589859 MFU589859 MPQ589859 MZM589859 NJI589859 NTE589859 ODA589859 OMW589859 OWS589859 PGO589859 PQK589859 QAG589859 QKC589859 QTY589859 RDU589859 RNQ589859 RXM589859 SHI589859 SRE589859 TBA589859 TKW589859 TUS589859 UEO589859 UOK589859 UYG589859 VIC589859 VRY589859 WBU589859 WLQ589859 WVM589859 D655395 JA655395 SW655395 ACS655395 AMO655395 AWK655395 BGG655395 BQC655395 BZY655395 CJU655395 CTQ655395 DDM655395 DNI655395 DXE655395 EHA655395 EQW655395 FAS655395 FKO655395 FUK655395 GEG655395 GOC655395 GXY655395 HHU655395 HRQ655395 IBM655395 ILI655395 IVE655395 JFA655395 JOW655395 JYS655395 KIO655395 KSK655395 LCG655395 LMC655395 LVY655395 MFU655395 MPQ655395 MZM655395 NJI655395 NTE655395 ODA655395 OMW655395 OWS655395 PGO655395 PQK655395 QAG655395 QKC655395 QTY655395 RDU655395 RNQ655395 RXM655395 SHI655395 SRE655395 TBA655395 TKW655395 TUS655395 UEO655395 UOK655395 UYG655395 VIC655395 VRY655395 WBU655395 WLQ655395 WVM655395 D720931 JA720931 SW720931 ACS720931 AMO720931 AWK720931 BGG720931 BQC720931 BZY720931 CJU720931 CTQ720931 DDM720931 DNI720931 DXE720931 EHA720931 EQW720931 FAS720931 FKO720931 FUK720931 GEG720931 GOC720931 GXY720931 HHU720931 HRQ720931 IBM720931 ILI720931 IVE720931 JFA720931 JOW720931 JYS720931 KIO720931 KSK720931 LCG720931 LMC720931 LVY720931 MFU720931 MPQ720931 MZM720931 NJI720931 NTE720931 ODA720931 OMW720931 OWS720931 PGO720931 PQK720931 QAG720931 QKC720931 QTY720931 RDU720931 RNQ720931 RXM720931 SHI720931 SRE720931 TBA720931 TKW720931 TUS720931 UEO720931 UOK720931 UYG720931 VIC720931 VRY720931 WBU720931 WLQ720931 WVM720931 D786467 JA786467 SW786467 ACS786467 AMO786467 AWK786467 BGG786467 BQC786467 BZY786467 CJU786467 CTQ786467 DDM786467 DNI786467 DXE786467 EHA786467 EQW786467 FAS786467 FKO786467 FUK786467 GEG786467 GOC786467 GXY786467 HHU786467 HRQ786467 IBM786467 ILI786467 IVE786467 JFA786467 JOW786467 JYS786467 KIO786467 KSK786467 LCG786467 LMC786467 LVY786467 MFU786467 MPQ786467 MZM786467 NJI786467 NTE786467 ODA786467 OMW786467 OWS786467 PGO786467 PQK786467 QAG786467 QKC786467 QTY786467 RDU786467 RNQ786467 RXM786467 SHI786467 SRE786467 TBA786467 TKW786467 TUS786467 UEO786467 UOK786467 UYG786467 VIC786467 VRY786467 WBU786467 WLQ786467 WVM786467 D852003 JA852003 SW852003 ACS852003 AMO852003 AWK852003 BGG852003 BQC852003 BZY852003 CJU852003 CTQ852003 DDM852003 DNI852003 DXE852003 EHA852003 EQW852003 FAS852003 FKO852003 FUK852003 GEG852003 GOC852003 GXY852003 HHU852003 HRQ852003 IBM852003 ILI852003 IVE852003 JFA852003 JOW852003 JYS852003 KIO852003 KSK852003 LCG852003 LMC852003 LVY852003 MFU852003 MPQ852003 MZM852003 NJI852003 NTE852003 ODA852003 OMW852003 OWS852003 PGO852003 PQK852003 QAG852003 QKC852003 QTY852003 RDU852003 RNQ852003 RXM852003 SHI852003 SRE852003 TBA852003 TKW852003 TUS852003 UEO852003 UOK852003 UYG852003 VIC852003 VRY852003 WBU852003 WLQ852003 WVM852003 D917539 JA917539 SW917539 ACS917539 AMO917539 AWK917539 BGG917539 BQC917539 BZY917539 CJU917539 CTQ917539 DDM917539 DNI917539 DXE917539 EHA917539 EQW917539 FAS917539 FKO917539 FUK917539 GEG917539 GOC917539 GXY917539 HHU917539 HRQ917539 IBM917539 ILI917539 IVE917539 JFA917539 JOW917539 JYS917539 KIO917539 KSK917539 LCG917539 LMC917539 LVY917539 MFU917539 MPQ917539 MZM917539 NJI917539 NTE917539 ODA917539 OMW917539 OWS917539 PGO917539 PQK917539 QAG917539 QKC917539 QTY917539 RDU917539 RNQ917539 RXM917539 SHI917539 SRE917539 TBA917539 TKW917539 TUS917539 UEO917539 UOK917539 UYG917539 VIC917539 VRY917539 WBU917539 WLQ917539 WVM917539 D983075 JA983075 SW983075 ACS983075 AMO983075 AWK983075 BGG983075 BQC983075 BZY983075 CJU983075 CTQ983075 DDM983075 DNI983075 DXE983075 EHA983075 EQW983075 FAS983075 FKO983075 FUK983075 GEG983075 GOC983075 GXY983075 HHU983075 HRQ983075 IBM983075 ILI983075 IVE983075 JFA983075 JOW983075 JYS983075 KIO983075 KSK983075 LCG983075 LMC983075 LVY983075 MFU983075 MPQ983075 MZM983075 NJI983075 NTE983075 ODA983075 OMW983075 OWS983075 PGO983075 PQK983075 QAG983075 QKC983075 QTY983075 RDU983075 RNQ983075 RXM983075 SHI983075 SRE983075 TBA983075 TKW983075 TUS983075 UEO983075 UOK983075 UYG983075 VIC983075 VRY983075 WBU983075 WLQ983075 WVM983075 JA4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D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D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D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D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D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D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D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D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D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D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D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D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D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D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D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AWK41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BQC41 JA47 SW47 ACS47 AMO47 AWK47 BGG47 BQC47 BZY47 CJU47 CTQ47 DDM47 DNI47 DXE47 EHA47 EQW47 FAS47 FKO47 FUK47 GEG47 GOC47 GXY47 HHU47 HRQ47 IBM47 ILI47 IVE47 JFA47 JOW47 JYS47 KIO47 KSK47 LCG47 LMC47 LVY47 MFU47 MPQ47 MZM47 NJI47 NTE47 ODA47 OMW47 OWS47 PGO47 PQK47 QAG47 QKC47 QTY47 RDU47 RNQ47 RXM47 SHI47 SRE47 TBA47 TKW47 TUS47 UEO47 UOK47 UYG47 VIC47 VRY47 WBU47 WLQ47 WVM47" xr:uid="{00000000-0002-0000-0400-000002000000}">
      <formula1>$E$51:$E$59</formula1>
    </dataValidation>
    <dataValidation type="list" allowBlank="1" showInputMessage="1" showErrorMessage="1" sqref="D8 D14 D20 D26 D32 D38 D44 O3:V4 E3:J4 J10:J11 M10:M11 P10:P11 S10:S11 V10:V11 Y10:Y11 M16:M17 P16:P17 S16:S17 V16:V17 Y16:Y17 P22:P23 S22:S23 V22:V23 Y22:Y23 S28:S29 V28:V29 Y28:Y29 V34:V35 Y34:Y35 Y40:Y41" xr:uid="{00000000-0002-0000-0400-000003000000}">
      <formula1>#REF!</formula1>
    </dataValidation>
  </dataValidations>
  <printOptions horizontalCentered="1" verticalCentered="1"/>
  <pageMargins left="0.74803149606299213" right="0.78740157480314965" top="0.78740157480314965" bottom="0.78740157480314965" header="0" footer="0"/>
  <pageSetup paperSize="9" scale="67" orientation="landscape" horizontalDpi="360" verticalDpi="360" r:id="rId1"/>
  <headerFooter alignWithMargins="0"/>
  <ignoredErrors>
    <ignoredError sqref="D12"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4000000}">
          <x14:formula1>
            <xm:f>'Données Clubs'!$C$5:$C$68</xm:f>
          </x14:formula1>
          <xm:sqref>B3:D4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8"/>
  <dimension ref="B1:J36"/>
  <sheetViews>
    <sheetView showGridLines="0" view="pageBreakPreview" topLeftCell="A13" zoomScaleNormal="100" zoomScaleSheetLayoutView="100" workbookViewId="0">
      <selection activeCell="C13" sqref="C13:J13"/>
    </sheetView>
  </sheetViews>
  <sheetFormatPr baseColWidth="10" defaultColWidth="11.5703125" defaultRowHeight="15" x14ac:dyDescent="0.25"/>
  <cols>
    <col min="1" max="1" width="1.7109375" style="1" customWidth="1"/>
    <col min="2" max="2" width="10.28515625" style="1" customWidth="1"/>
    <col min="3" max="3" width="15.5703125" style="1" customWidth="1"/>
    <col min="4" max="4" width="8.85546875" style="1" customWidth="1"/>
    <col min="5" max="5" width="21.140625" style="1" customWidth="1"/>
    <col min="6" max="6" width="10" style="1" customWidth="1"/>
    <col min="7" max="10" width="8.85546875" style="1" customWidth="1"/>
    <col min="11" max="16384" width="11.5703125" style="1"/>
  </cols>
  <sheetData>
    <row r="1" spans="2:10" s="4" customFormat="1" ht="43.15" customHeight="1" x14ac:dyDescent="0.25"/>
    <row r="2" spans="2:10" ht="9" customHeight="1" thickBot="1" x14ac:dyDescent="0.3"/>
    <row r="3" spans="2:10" ht="34.9" customHeight="1" thickBot="1" x14ac:dyDescent="0.3">
      <c r="B3" s="548" t="s">
        <v>653</v>
      </c>
      <c r="C3" s="549"/>
      <c r="D3" s="549"/>
      <c r="E3" s="549"/>
      <c r="F3" s="549"/>
      <c r="G3" s="549"/>
      <c r="H3" s="549"/>
      <c r="I3" s="549"/>
      <c r="J3" s="550"/>
    </row>
    <row r="4" spans="2:10" ht="9" customHeight="1" thickBot="1" x14ac:dyDescent="0.3"/>
    <row r="5" spans="2:10" ht="34.5" thickBot="1" x14ac:dyDescent="0.3">
      <c r="B5" s="501" t="s">
        <v>464</v>
      </c>
      <c r="C5" s="502"/>
      <c r="D5" s="502"/>
      <c r="E5" s="502"/>
      <c r="F5" s="502"/>
      <c r="G5" s="502"/>
      <c r="H5" s="502"/>
      <c r="I5" s="502"/>
      <c r="J5" s="503"/>
    </row>
    <row r="6" spans="2:10" ht="9" customHeight="1" thickBot="1" x14ac:dyDescent="0.3">
      <c r="B6" s="120"/>
      <c r="C6" s="120"/>
      <c r="D6" s="120"/>
      <c r="E6" s="120"/>
      <c r="F6" s="120"/>
      <c r="G6" s="120"/>
      <c r="H6" s="120"/>
      <c r="I6" s="120"/>
      <c r="J6" s="120"/>
    </row>
    <row r="7" spans="2:10" ht="24.6" customHeight="1" thickBot="1" x14ac:dyDescent="0.3">
      <c r="B7" s="513" t="s">
        <v>643</v>
      </c>
      <c r="C7" s="514"/>
      <c r="D7" s="510"/>
      <c r="E7" s="511"/>
      <c r="F7" s="513" t="s">
        <v>815</v>
      </c>
      <c r="G7" s="530"/>
      <c r="H7" s="512"/>
      <c r="I7" s="510"/>
      <c r="J7" s="511"/>
    </row>
    <row r="8" spans="2:10" ht="24.6" customHeight="1" thickBot="1" x14ac:dyDescent="0.3">
      <c r="B8" s="523" t="s">
        <v>484</v>
      </c>
      <c r="C8" s="524"/>
      <c r="D8" s="524"/>
      <c r="E8" s="525"/>
      <c r="F8" s="526" t="str">
        <f>IF(D7="","",VLOOKUP(CONCATENATE(D7," ",H7),Données!O6:P35,2,FALSE))</f>
        <v/>
      </c>
      <c r="G8" s="527"/>
      <c r="H8" s="528"/>
      <c r="I8" s="528"/>
      <c r="J8" s="529"/>
    </row>
    <row r="9" spans="2:10" ht="9" customHeight="1" thickBot="1" x14ac:dyDescent="0.3"/>
    <row r="10" spans="2:10" s="7" customFormat="1" ht="24.6" customHeight="1" thickBot="1" x14ac:dyDescent="0.3">
      <c r="B10" s="518" t="s">
        <v>587</v>
      </c>
      <c r="C10" s="519"/>
      <c r="D10" s="520"/>
      <c r="E10" s="521"/>
      <c r="F10" s="521"/>
      <c r="G10" s="522"/>
      <c r="H10" s="516" t="s">
        <v>781</v>
      </c>
      <c r="I10" s="142" t="s">
        <v>494</v>
      </c>
      <c r="J10" s="143" t="s">
        <v>495</v>
      </c>
    </row>
    <row r="11" spans="2:10" s="7" customFormat="1" ht="24.6" customHeight="1" thickBot="1" x14ac:dyDescent="0.3">
      <c r="B11" s="515" t="s">
        <v>491</v>
      </c>
      <c r="C11" s="505"/>
      <c r="D11" s="169"/>
      <c r="E11" s="504" t="s">
        <v>492</v>
      </c>
      <c r="F11" s="505"/>
      <c r="G11" s="144"/>
      <c r="H11" s="517"/>
      <c r="I11" s="150"/>
      <c r="J11" s="151"/>
    </row>
    <row r="12" spans="2:10" s="140" customFormat="1" ht="9" customHeight="1" thickBot="1" x14ac:dyDescent="0.3">
      <c r="B12" s="139"/>
      <c r="C12" s="130"/>
      <c r="D12" s="131"/>
      <c r="E12" s="130"/>
      <c r="F12" s="132"/>
      <c r="G12" s="132"/>
      <c r="H12" s="130"/>
      <c r="I12" s="130"/>
      <c r="J12" s="130"/>
    </row>
    <row r="13" spans="2:10" s="7" customFormat="1" ht="31.15" customHeight="1" thickBot="1" x14ac:dyDescent="0.3">
      <c r="B13" s="148" t="s">
        <v>780</v>
      </c>
      <c r="C13" s="563"/>
      <c r="D13" s="563"/>
      <c r="E13" s="563"/>
      <c r="F13" s="563"/>
      <c r="G13" s="563"/>
      <c r="H13" s="563"/>
      <c r="I13" s="563"/>
      <c r="J13" s="564"/>
    </row>
    <row r="14" spans="2:10" s="7" customFormat="1" ht="31.15" customHeight="1" thickBot="1" x14ac:dyDescent="0.3">
      <c r="B14" s="148" t="s">
        <v>486</v>
      </c>
      <c r="C14" s="506" t="str">
        <f>IF(C13="","",VLOOKUP(C13,'Données Clubs'!$C$5:$P$68,8,FALSE))</f>
        <v/>
      </c>
      <c r="D14" s="506"/>
      <c r="E14" s="506"/>
      <c r="F14" s="506"/>
      <c r="G14" s="506"/>
      <c r="H14" s="506"/>
      <c r="I14" s="506"/>
      <c r="J14" s="507"/>
    </row>
    <row r="15" spans="2:10" s="7" customFormat="1" ht="31.15" customHeight="1" thickBot="1" x14ac:dyDescent="0.3">
      <c r="B15" s="148" t="s">
        <v>466</v>
      </c>
      <c r="C15" s="508" t="str">
        <f>IF(C13="","",VLOOKUP(C13,'Données Clubs'!$C$5:$P$68,9,FALSE))</f>
        <v/>
      </c>
      <c r="D15" s="509"/>
      <c r="E15" s="149" t="s">
        <v>467</v>
      </c>
      <c r="F15" s="508" t="str">
        <f>IF(C13="","",VLOOKUP(C13,'Données Clubs'!$C$5:$P$68,10,FALSE))</f>
        <v/>
      </c>
      <c r="G15" s="508"/>
      <c r="H15" s="508"/>
      <c r="I15" s="508"/>
      <c r="J15" s="509"/>
    </row>
    <row r="16" spans="2:10" s="7" customFormat="1" ht="9" customHeight="1" thickBot="1" x14ac:dyDescent="0.3">
      <c r="B16" s="133"/>
      <c r="C16" s="128"/>
      <c r="D16" s="128"/>
      <c r="E16" s="129"/>
      <c r="F16" s="128"/>
      <c r="G16" s="128"/>
      <c r="H16" s="128"/>
      <c r="I16" s="128"/>
      <c r="J16" s="128"/>
    </row>
    <row r="17" spans="2:10" s="7" customFormat="1" ht="30" customHeight="1" thickBot="1" x14ac:dyDescent="0.3">
      <c r="B17" s="565" t="s">
        <v>767</v>
      </c>
      <c r="C17" s="566"/>
      <c r="D17" s="566"/>
      <c r="E17" s="566"/>
      <c r="F17" s="566"/>
      <c r="G17" s="566"/>
      <c r="H17" s="566"/>
      <c r="I17" s="566"/>
      <c r="J17" s="567"/>
    </row>
    <row r="18" spans="2:10" s="3" customFormat="1" ht="30" customHeight="1" thickBot="1" x14ac:dyDescent="0.3">
      <c r="B18" s="134" t="s">
        <v>794</v>
      </c>
      <c r="C18" s="546" t="s">
        <v>472</v>
      </c>
      <c r="D18" s="547"/>
      <c r="E18" s="135" t="s">
        <v>140</v>
      </c>
      <c r="F18" s="141" t="s">
        <v>2</v>
      </c>
      <c r="G18" s="141" t="s">
        <v>789</v>
      </c>
      <c r="H18" s="136" t="s">
        <v>765</v>
      </c>
      <c r="I18" s="136" t="s">
        <v>768</v>
      </c>
      <c r="J18" s="137" t="s">
        <v>766</v>
      </c>
    </row>
    <row r="19" spans="2:10" s="3" customFormat="1" ht="30" customHeight="1" x14ac:dyDescent="0.25">
      <c r="B19" s="153">
        <v>1</v>
      </c>
      <c r="C19" s="544" t="s">
        <v>529</v>
      </c>
      <c r="D19" s="545"/>
      <c r="E19" s="154" t="s">
        <v>11</v>
      </c>
      <c r="F19" s="155" t="str">
        <f>IF(E19="","",VLOOKUP(E19,Tableau2[[Club nom réduit 2]:[District Sportif]],10,FALSE))</f>
        <v>Aube</v>
      </c>
      <c r="G19" s="156"/>
      <c r="H19" s="163">
        <v>1</v>
      </c>
      <c r="I19" s="160">
        <v>10</v>
      </c>
      <c r="J19" s="166">
        <v>159</v>
      </c>
    </row>
    <row r="20" spans="2:10" s="3" customFormat="1" ht="30" customHeight="1" x14ac:dyDescent="0.25">
      <c r="B20" s="138">
        <v>2</v>
      </c>
      <c r="C20" s="540" t="s">
        <v>551</v>
      </c>
      <c r="D20" s="541"/>
      <c r="E20" s="146" t="s">
        <v>22</v>
      </c>
      <c r="F20" s="145" t="str">
        <f>IF(E20="","",VLOOKUP(E20,Tableau2[[Club nom réduit 2]:[District Sportif]],10,FALSE))</f>
        <v>Meuse &amp; Triangle</v>
      </c>
      <c r="G20" s="147"/>
      <c r="H20" s="164">
        <v>1</v>
      </c>
      <c r="I20" s="161">
        <v>9</v>
      </c>
      <c r="J20" s="167">
        <v>110</v>
      </c>
    </row>
    <row r="21" spans="2:10" s="3" customFormat="1" ht="30" customHeight="1" x14ac:dyDescent="0.25">
      <c r="B21" s="138">
        <v>3</v>
      </c>
      <c r="C21" s="540" t="s">
        <v>553</v>
      </c>
      <c r="D21" s="541"/>
      <c r="E21" s="146" t="s">
        <v>28</v>
      </c>
      <c r="F21" s="145" t="str">
        <f>IF(E21="","",VLOOKUP(E21,Tableau2[[Club nom réduit 2]:[District Sportif]],10,FALSE))</f>
        <v>Alsace</v>
      </c>
      <c r="G21" s="147"/>
      <c r="H21" s="164">
        <v>1</v>
      </c>
      <c r="I21" s="161">
        <v>8</v>
      </c>
      <c r="J21" s="167">
        <v>98</v>
      </c>
    </row>
    <row r="22" spans="2:10" s="3" customFormat="1" ht="30" customHeight="1" x14ac:dyDescent="0.25">
      <c r="B22" s="138">
        <v>4</v>
      </c>
      <c r="C22" s="540" t="s">
        <v>550</v>
      </c>
      <c r="D22" s="541"/>
      <c r="E22" s="146" t="s">
        <v>20</v>
      </c>
      <c r="F22" s="145" t="str">
        <f>IF(E22="","",VLOOKUP(E22,Tableau2[[Club nom réduit 2]:[District Sportif]],10,FALSE))</f>
        <v>Moselle</v>
      </c>
      <c r="G22" s="147"/>
      <c r="H22" s="164">
        <v>1</v>
      </c>
      <c r="I22" s="161">
        <v>7</v>
      </c>
      <c r="J22" s="167">
        <v>102</v>
      </c>
    </row>
    <row r="23" spans="2:10" s="3" customFormat="1" ht="30" customHeight="1" x14ac:dyDescent="0.25">
      <c r="B23" s="138">
        <v>5</v>
      </c>
      <c r="C23" s="540" t="s">
        <v>552</v>
      </c>
      <c r="D23" s="541"/>
      <c r="E23" s="146" t="s">
        <v>35</v>
      </c>
      <c r="F23" s="145" t="str">
        <f>IF(E23="","",VLOOKUP(E23,Tableau2[[Club nom réduit 2]:[District Sportif]],10,FALSE))</f>
        <v>Ardennes &amp; Marne</v>
      </c>
      <c r="G23" s="147"/>
      <c r="H23" s="164">
        <v>1</v>
      </c>
      <c r="I23" s="161">
        <v>7</v>
      </c>
      <c r="J23" s="167">
        <v>114</v>
      </c>
    </row>
    <row r="24" spans="2:10" s="3" customFormat="1" ht="30" customHeight="1" x14ac:dyDescent="0.25">
      <c r="B24" s="138">
        <v>6</v>
      </c>
      <c r="C24" s="540" t="s">
        <v>591</v>
      </c>
      <c r="D24" s="541"/>
      <c r="E24" s="146" t="s">
        <v>28</v>
      </c>
      <c r="F24" s="145" t="str">
        <f>IF(E24="","",VLOOKUP(E24,Tableau2[[Club nom réduit 2]:[District Sportif]],10,FALSE))</f>
        <v>Alsace</v>
      </c>
      <c r="G24" s="147"/>
      <c r="H24" s="164">
        <v>2</v>
      </c>
      <c r="I24" s="161">
        <v>12.5</v>
      </c>
      <c r="J24" s="167">
        <v>88</v>
      </c>
    </row>
    <row r="25" spans="2:10" s="3" customFormat="1" ht="30" customHeight="1" x14ac:dyDescent="0.25">
      <c r="B25" s="138">
        <v>7</v>
      </c>
      <c r="C25" s="540" t="s">
        <v>562</v>
      </c>
      <c r="D25" s="541"/>
      <c r="E25" s="146" t="s">
        <v>42</v>
      </c>
      <c r="F25" s="145" t="str">
        <f>IF(E25="","",VLOOKUP(E25,Tableau2[[Club nom réduit 2]:[District Sportif]],10,FALSE))</f>
        <v>Meuse &amp; Triangle</v>
      </c>
      <c r="G25" s="147"/>
      <c r="H25" s="164">
        <v>2</v>
      </c>
      <c r="I25" s="161">
        <v>11</v>
      </c>
      <c r="J25" s="167">
        <v>100</v>
      </c>
    </row>
    <row r="26" spans="2:10" s="3" customFormat="1" ht="30" customHeight="1" thickBot="1" x14ac:dyDescent="0.3">
      <c r="B26" s="157">
        <v>8</v>
      </c>
      <c r="C26" s="542" t="s">
        <v>825</v>
      </c>
      <c r="D26" s="543"/>
      <c r="E26" s="158" t="s">
        <v>115</v>
      </c>
      <c r="F26" s="159" t="str">
        <f>IF(E26="","",VLOOKUP(E26,Tableau2[[Club nom réduit 2]:[District Sportif]],10,FALSE))</f>
        <v>Vosges</v>
      </c>
      <c r="G26" s="152"/>
      <c r="H26" s="165">
        <v>3</v>
      </c>
      <c r="I26" s="162">
        <v>11.5</v>
      </c>
      <c r="J26" s="168">
        <v>120</v>
      </c>
    </row>
    <row r="27" spans="2:10" ht="9" customHeight="1" thickBot="1" x14ac:dyDescent="0.3"/>
    <row r="28" spans="2:10" ht="30.6" customHeight="1" thickBot="1" x14ac:dyDescent="0.3">
      <c r="B28" s="531" t="s">
        <v>790</v>
      </c>
      <c r="C28" s="532"/>
      <c r="D28" s="532"/>
      <c r="E28" s="532"/>
      <c r="F28" s="532"/>
      <c r="G28" s="532"/>
      <c r="H28" s="532"/>
      <c r="I28" s="532"/>
      <c r="J28" s="533"/>
    </row>
    <row r="29" spans="2:10" ht="9" customHeight="1" thickBot="1" x14ac:dyDescent="0.3"/>
    <row r="30" spans="2:10" ht="47.45" customHeight="1" thickBot="1" x14ac:dyDescent="0.3">
      <c r="B30" s="531" t="s">
        <v>791</v>
      </c>
      <c r="C30" s="532"/>
      <c r="D30" s="532"/>
      <c r="E30" s="532"/>
      <c r="F30" s="532"/>
      <c r="G30" s="532"/>
      <c r="H30" s="532"/>
      <c r="I30" s="532"/>
      <c r="J30" s="533"/>
    </row>
    <row r="31" spans="2:10" ht="9" customHeight="1" thickBot="1" x14ac:dyDescent="0.3"/>
    <row r="32" spans="2:10" x14ac:dyDescent="0.25">
      <c r="B32" s="534" t="s">
        <v>782</v>
      </c>
      <c r="C32" s="535"/>
      <c r="D32" s="553" t="s">
        <v>494</v>
      </c>
      <c r="E32" s="553"/>
      <c r="F32" s="561" t="s">
        <v>691</v>
      </c>
      <c r="G32" s="562"/>
      <c r="H32" s="553" t="s">
        <v>692</v>
      </c>
      <c r="I32" s="553"/>
      <c r="J32" s="556"/>
    </row>
    <row r="33" spans="2:10" x14ac:dyDescent="0.25">
      <c r="B33" s="536"/>
      <c r="C33" s="537"/>
      <c r="D33" s="552" t="s">
        <v>495</v>
      </c>
      <c r="E33" s="552"/>
      <c r="F33" s="559" t="s">
        <v>656</v>
      </c>
      <c r="G33" s="560"/>
      <c r="H33" s="552" t="s">
        <v>657</v>
      </c>
      <c r="I33" s="552"/>
      <c r="J33" s="555"/>
    </row>
    <row r="34" spans="2:10" x14ac:dyDescent="0.25">
      <c r="B34" s="536"/>
      <c r="C34" s="537"/>
      <c r="D34" s="552" t="s">
        <v>783</v>
      </c>
      <c r="E34" s="552"/>
      <c r="F34" s="559" t="s">
        <v>784</v>
      </c>
      <c r="G34" s="560"/>
      <c r="H34" s="552" t="s">
        <v>785</v>
      </c>
      <c r="I34" s="552"/>
      <c r="J34" s="555"/>
    </row>
    <row r="35" spans="2:10" ht="15.75" thickBot="1" x14ac:dyDescent="0.3">
      <c r="B35" s="538"/>
      <c r="C35" s="539"/>
      <c r="D35" s="551" t="s">
        <v>786</v>
      </c>
      <c r="E35" s="551"/>
      <c r="F35" s="557" t="s">
        <v>787</v>
      </c>
      <c r="G35" s="558"/>
      <c r="H35" s="551" t="s">
        <v>788</v>
      </c>
      <c r="I35" s="551"/>
      <c r="J35" s="554"/>
    </row>
    <row r="36" spans="2:10" ht="9" customHeight="1" x14ac:dyDescent="0.25"/>
  </sheetData>
  <sheetProtection selectLockedCells="1"/>
  <mergeCells count="42">
    <mergeCell ref="B3:J3"/>
    <mergeCell ref="C25:D25"/>
    <mergeCell ref="D35:E35"/>
    <mergeCell ref="D34:E34"/>
    <mergeCell ref="D33:E33"/>
    <mergeCell ref="D32:E32"/>
    <mergeCell ref="H35:J35"/>
    <mergeCell ref="H34:J34"/>
    <mergeCell ref="H33:J33"/>
    <mergeCell ref="H32:J32"/>
    <mergeCell ref="F35:G35"/>
    <mergeCell ref="F34:G34"/>
    <mergeCell ref="F33:G33"/>
    <mergeCell ref="F32:G32"/>
    <mergeCell ref="C13:J13"/>
    <mergeCell ref="B17:J17"/>
    <mergeCell ref="C20:D20"/>
    <mergeCell ref="C21:D21"/>
    <mergeCell ref="C22:D22"/>
    <mergeCell ref="C19:D19"/>
    <mergeCell ref="C18:D18"/>
    <mergeCell ref="B28:J28"/>
    <mergeCell ref="B32:C35"/>
    <mergeCell ref="B30:J30"/>
    <mergeCell ref="C23:D23"/>
    <mergeCell ref="C24:D24"/>
    <mergeCell ref="C26:D26"/>
    <mergeCell ref="B5:J5"/>
    <mergeCell ref="E11:F11"/>
    <mergeCell ref="C14:J14"/>
    <mergeCell ref="C15:D15"/>
    <mergeCell ref="F15:J15"/>
    <mergeCell ref="D7:E7"/>
    <mergeCell ref="H7:J7"/>
    <mergeCell ref="B7:C7"/>
    <mergeCell ref="B11:C11"/>
    <mergeCell ref="H10:H11"/>
    <mergeCell ref="B10:C10"/>
    <mergeCell ref="D10:G10"/>
    <mergeCell ref="B8:E8"/>
    <mergeCell ref="F8:J8"/>
    <mergeCell ref="F7:G7"/>
  </mergeCells>
  <dataValidations count="2">
    <dataValidation type="list" allowBlank="1" showInputMessage="1" showErrorMessage="1" sqref="C12" xr:uid="{00000000-0002-0000-0500-000000000000}">
      <formula1>#REF!</formula1>
    </dataValidation>
    <dataValidation type="list" allowBlank="1" showInputMessage="1" showErrorMessage="1" sqref="E12" xr:uid="{00000000-0002-0000-0500-000001000000}">
      <formula1>#REF!</formula1>
    </dataValidation>
  </dataValidations>
  <printOptions horizontalCentered="1"/>
  <pageMargins left="0.31496062992125984" right="0.31496062992125984" top="0.35433070866141736" bottom="0.35433070866141736" header="0" footer="0.11811023622047245"/>
  <pageSetup paperSize="9" scale="98" orientation="portrait" r:id="rId1"/>
  <headerFooter>
    <oddHeader>&amp;R&amp;D</oddHeader>
    <oddFooter>&amp;C&amp;"-,Gras"Commission Sportive Carambole Ligue Grand Est</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2000000}">
          <x14:formula1>
            <xm:f>'Données Clubs'!$C$5:$C$68</xm:f>
          </x14:formula1>
          <xm:sqref>C13</xm:sqref>
        </x14:dataValidation>
        <x14:dataValidation type="list" allowBlank="1" showInputMessage="1" showErrorMessage="1" xr:uid="{00000000-0002-0000-0500-000003000000}">
          <x14:formula1>
            <xm:f>Données!$I$6:$I$17</xm:f>
          </x14:formula1>
          <xm:sqref>D7:E7</xm:sqref>
        </x14:dataValidation>
        <x14:dataValidation type="list" allowBlank="1" showInputMessage="1" showErrorMessage="1" xr:uid="{00000000-0002-0000-0500-000004000000}">
          <x14:formula1>
            <xm:f>Données!$L$6:$L$19</xm:f>
          </x14:formula1>
          <xm:sqref>H7:J7</xm:sqref>
        </x14:dataValidation>
        <x14:dataValidation type="list" allowBlank="1" showInputMessage="1" showErrorMessage="1" xr:uid="{00000000-0002-0000-0500-000005000000}">
          <x14:formula1>
            <xm:f>'Données Clubs'!$D$5:$D$68</xm:f>
          </x14:formula1>
          <xm:sqref>E19:E26</xm:sqref>
        </x14:dataValidation>
        <x14:dataValidation type="list" allowBlank="1" showInputMessage="1" showErrorMessage="1" xr:uid="{00000000-0002-0000-0500-000006000000}">
          <x14:formula1>
            <xm:f>Données!$H$6:$H$10</xm:f>
          </x14:formula1>
          <xm:sqref>I11:J11</xm:sqref>
        </x14:dataValidation>
        <x14:dataValidation type="list" allowBlank="1" showInputMessage="1" showErrorMessage="1" xr:uid="{00000000-0002-0000-0500-000007000000}">
          <x14:formula1>
            <xm:f>Données!$A$6:$A$10</xm:f>
          </x14:formula1>
          <xm:sqref>B3:J3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V38"/>
  <sheetViews>
    <sheetView tabSelected="1" view="pageBreakPreview" topLeftCell="A14" zoomScaleNormal="90" zoomScaleSheetLayoutView="100" workbookViewId="0">
      <selection activeCell="B23" sqref="B23:I24"/>
    </sheetView>
  </sheetViews>
  <sheetFormatPr baseColWidth="10" defaultColWidth="11.5703125" defaultRowHeight="15" x14ac:dyDescent="0.25"/>
  <cols>
    <col min="1" max="1" width="1.7109375" style="173" customWidth="1"/>
    <col min="2" max="2" width="9.7109375" style="173" customWidth="1"/>
    <col min="3" max="3" width="19.7109375" style="173" customWidth="1"/>
    <col min="4" max="4" width="13.7109375" style="173" customWidth="1"/>
    <col min="5" max="5" width="11.28515625" style="173" customWidth="1"/>
    <col min="6" max="6" width="10" style="173" customWidth="1"/>
    <col min="7" max="7" width="8.85546875" style="173" customWidth="1"/>
    <col min="8" max="8" width="12.7109375" style="223" customWidth="1"/>
    <col min="9" max="9" width="9.7109375" style="173" customWidth="1"/>
    <col min="10" max="10" width="7.28515625" style="173" customWidth="1"/>
    <col min="11" max="11" width="8.7109375" style="173" customWidth="1"/>
    <col min="12" max="12" width="19.7109375" style="173" hidden="1" customWidth="1"/>
    <col min="13" max="13" width="14.7109375" style="173" hidden="1" customWidth="1"/>
    <col min="14" max="17" width="11.5703125" style="173" hidden="1" customWidth="1"/>
    <col min="18" max="16384" width="11.5703125" style="173"/>
  </cols>
  <sheetData>
    <row r="1" spans="1:17" s="172" customFormat="1" ht="45" customHeight="1" x14ac:dyDescent="0.25">
      <c r="A1" s="178"/>
      <c r="B1" s="178"/>
      <c r="C1" s="178"/>
      <c r="D1" s="178"/>
      <c r="E1" s="178"/>
      <c r="F1" s="178"/>
      <c r="G1" s="178"/>
      <c r="H1" s="221"/>
      <c r="I1" s="178"/>
    </row>
    <row r="2" spans="1:17" ht="24.95" customHeight="1" thickBot="1" x14ac:dyDescent="0.3">
      <c r="A2" s="179"/>
      <c r="B2" s="179"/>
      <c r="C2" s="179"/>
      <c r="D2" s="179"/>
      <c r="E2" s="179"/>
      <c r="F2" s="179"/>
      <c r="G2" s="179"/>
      <c r="H2" s="222"/>
      <c r="I2" s="179"/>
    </row>
    <row r="3" spans="1:17" ht="27" customHeight="1" thickBot="1" x14ac:dyDescent="0.3">
      <c r="A3" s="179"/>
      <c r="B3" s="590" t="s">
        <v>904</v>
      </c>
      <c r="C3" s="591"/>
      <c r="D3" s="591"/>
      <c r="E3" s="591"/>
      <c r="F3" s="591"/>
      <c r="G3" s="591"/>
      <c r="H3" s="591"/>
      <c r="I3" s="592"/>
    </row>
    <row r="4" spans="1:17" ht="20.100000000000001" customHeight="1" thickBot="1" x14ac:dyDescent="0.3">
      <c r="A4" s="604"/>
      <c r="B4" s="604"/>
      <c r="C4" s="604"/>
      <c r="D4" s="604"/>
      <c r="E4" s="604"/>
      <c r="F4" s="604"/>
      <c r="G4" s="604"/>
      <c r="H4" s="604"/>
      <c r="I4" s="604"/>
    </row>
    <row r="5" spans="1:17" ht="33" customHeight="1" thickBot="1" x14ac:dyDescent="0.3">
      <c r="A5" s="179"/>
      <c r="B5" s="801" t="s">
        <v>889</v>
      </c>
      <c r="C5" s="802"/>
      <c r="D5" s="802"/>
      <c r="E5" s="802"/>
      <c r="F5" s="802"/>
      <c r="G5" s="802"/>
      <c r="H5" s="802"/>
      <c r="I5" s="803"/>
    </row>
    <row r="6" spans="1:17" ht="20.100000000000001" customHeight="1" thickBot="1" x14ac:dyDescent="0.3">
      <c r="A6" s="604"/>
      <c r="B6" s="604"/>
      <c r="C6" s="604"/>
      <c r="D6" s="604"/>
      <c r="E6" s="604"/>
      <c r="F6" s="604"/>
      <c r="G6" s="604"/>
      <c r="H6" s="604"/>
      <c r="I6" s="604"/>
    </row>
    <row r="7" spans="1:17" ht="35.1" customHeight="1" thickBot="1" x14ac:dyDescent="0.3">
      <c r="A7" s="179"/>
      <c r="B7" s="593" t="s">
        <v>827</v>
      </c>
      <c r="C7" s="594"/>
      <c r="D7" s="595"/>
      <c r="E7" s="595"/>
      <c r="F7" s="180" t="s">
        <v>826</v>
      </c>
      <c r="G7" s="595"/>
      <c r="H7" s="595"/>
      <c r="I7" s="603"/>
    </row>
    <row r="8" spans="1:17" ht="20.100000000000001" customHeight="1" thickBot="1" x14ac:dyDescent="0.3">
      <c r="A8" s="604"/>
      <c r="B8" s="604"/>
      <c r="C8" s="604"/>
      <c r="D8" s="604"/>
      <c r="E8" s="604"/>
      <c r="F8" s="604"/>
      <c r="G8" s="604"/>
      <c r="H8" s="604"/>
      <c r="I8" s="604"/>
    </row>
    <row r="9" spans="1:17" s="174" customFormat="1" ht="26.1" customHeight="1" thickBot="1" x14ac:dyDescent="0.4">
      <c r="A9" s="181"/>
      <c r="B9" s="271" t="s">
        <v>877</v>
      </c>
      <c r="C9" s="275"/>
      <c r="D9" s="600" t="s">
        <v>891</v>
      </c>
      <c r="E9" s="601"/>
      <c r="F9" s="601"/>
      <c r="G9" s="602"/>
      <c r="H9" s="278" t="s">
        <v>875</v>
      </c>
      <c r="I9" s="279" t="s">
        <v>855</v>
      </c>
    </row>
    <row r="10" spans="1:17" s="174" customFormat="1" ht="26.1" customHeight="1" thickBot="1" x14ac:dyDescent="0.45">
      <c r="A10" s="181"/>
      <c r="B10" s="270" t="s">
        <v>878</v>
      </c>
      <c r="C10" s="276"/>
      <c r="D10" s="596" t="s">
        <v>890</v>
      </c>
      <c r="E10" s="597"/>
      <c r="F10" s="598" t="s">
        <v>892</v>
      </c>
      <c r="G10" s="599"/>
      <c r="H10" s="277" t="s">
        <v>495</v>
      </c>
      <c r="I10" s="280">
        <v>2</v>
      </c>
    </row>
    <row r="11" spans="1:17" s="175" customFormat="1" ht="20.100000000000001" customHeight="1" thickBot="1" x14ac:dyDescent="0.3">
      <c r="A11" s="568"/>
      <c r="B11" s="568"/>
      <c r="C11" s="568"/>
      <c r="D11" s="568"/>
      <c r="E11" s="568"/>
      <c r="F11" s="568"/>
      <c r="G11" s="568"/>
      <c r="H11" s="568"/>
      <c r="I11" s="568"/>
    </row>
    <row r="12" spans="1:17" s="174" customFormat="1" ht="26.45" customHeight="1" thickBot="1" x14ac:dyDescent="0.3">
      <c r="A12" s="181"/>
      <c r="B12" s="585" t="s">
        <v>915</v>
      </c>
      <c r="C12" s="586"/>
      <c r="D12" s="586"/>
      <c r="E12" s="586"/>
      <c r="F12" s="586"/>
      <c r="G12" s="586"/>
      <c r="H12" s="586"/>
      <c r="I12" s="587"/>
      <c r="M12" s="176" t="s">
        <v>846</v>
      </c>
      <c r="Q12" s="273" t="s">
        <v>893</v>
      </c>
    </row>
    <row r="13" spans="1:17" s="174" customFormat="1" ht="27.95" customHeight="1" x14ac:dyDescent="0.3">
      <c r="A13" s="181"/>
      <c r="B13" s="268" t="s">
        <v>834</v>
      </c>
      <c r="C13" s="578"/>
      <c r="D13" s="578"/>
      <c r="E13" s="578"/>
      <c r="F13" s="578"/>
      <c r="G13" s="578"/>
      <c r="H13" s="578"/>
      <c r="I13" s="579"/>
    </row>
    <row r="14" spans="1:17" s="174" customFormat="1" ht="27.95" customHeight="1" thickBot="1" x14ac:dyDescent="0.3">
      <c r="A14" s="181"/>
      <c r="B14" s="269" t="s">
        <v>833</v>
      </c>
      <c r="C14" s="580" t="str">
        <f>IF(C13="","",VLOOKUP(C13,'Données Clubs'!$C$5:$P$68,8,FALSE))</f>
        <v/>
      </c>
      <c r="D14" s="580"/>
      <c r="E14" s="580"/>
      <c r="F14" s="580"/>
      <c r="G14" s="580"/>
      <c r="H14" s="580"/>
      <c r="I14" s="581"/>
      <c r="M14" s="174" t="s">
        <v>495</v>
      </c>
    </row>
    <row r="15" spans="1:17" s="174" customFormat="1" ht="27.95" customHeight="1" thickBot="1" x14ac:dyDescent="0.3">
      <c r="A15" s="181"/>
      <c r="B15" s="274" t="s">
        <v>466</v>
      </c>
      <c r="C15" s="588" t="str">
        <f>IF(C13="","",VLOOKUP(C13,'Données Clubs'!$C$5:$P$68,9,FALSE))</f>
        <v/>
      </c>
      <c r="D15" s="589"/>
      <c r="E15" s="274" t="s">
        <v>467</v>
      </c>
      <c r="F15" s="582" t="str">
        <f>IF(C13="","",VLOOKUP(C13,'Données Clubs'!$C$5:$P$68,10,FALSE))</f>
        <v/>
      </c>
      <c r="G15" s="583"/>
      <c r="H15" s="583"/>
      <c r="I15" s="584"/>
      <c r="M15" s="174" t="s">
        <v>494</v>
      </c>
    </row>
    <row r="16" spans="1:17" s="174" customFormat="1" ht="5.0999999999999996" customHeight="1" thickBot="1" x14ac:dyDescent="0.3">
      <c r="A16" s="569"/>
      <c r="B16" s="569"/>
      <c r="C16" s="569"/>
      <c r="D16" s="569"/>
      <c r="E16" s="569"/>
      <c r="F16" s="569"/>
      <c r="G16" s="569"/>
      <c r="H16" s="569"/>
      <c r="I16" s="569"/>
    </row>
    <row r="17" spans="1:22" s="174" customFormat="1" ht="26.45" customHeight="1" thickBot="1" x14ac:dyDescent="0.3">
      <c r="A17" s="181"/>
      <c r="B17" s="585" t="s">
        <v>913</v>
      </c>
      <c r="C17" s="586"/>
      <c r="D17" s="586"/>
      <c r="E17" s="586"/>
      <c r="F17" s="586"/>
      <c r="G17" s="586"/>
      <c r="H17" s="586"/>
      <c r="I17" s="587"/>
      <c r="M17" s="176" t="s">
        <v>846</v>
      </c>
      <c r="Q17" s="273" t="s">
        <v>893</v>
      </c>
    </row>
    <row r="18" spans="1:22" s="176" customFormat="1" ht="20.100000000000001" customHeight="1" thickBot="1" x14ac:dyDescent="0.3">
      <c r="A18" s="182"/>
      <c r="B18" s="570" t="s">
        <v>140</v>
      </c>
      <c r="C18" s="622" t="s">
        <v>859</v>
      </c>
      <c r="D18" s="629"/>
      <c r="E18" s="630" t="s">
        <v>856</v>
      </c>
      <c r="F18" s="622"/>
      <c r="G18" s="629"/>
      <c r="H18" s="622" t="s">
        <v>849</v>
      </c>
      <c r="I18" s="623"/>
      <c r="L18" s="176" t="s">
        <v>904</v>
      </c>
      <c r="M18" s="176" t="s">
        <v>848</v>
      </c>
      <c r="N18" s="176" t="s">
        <v>693</v>
      </c>
      <c r="O18" s="176" t="s">
        <v>679</v>
      </c>
    </row>
    <row r="19" spans="1:22" s="176" customFormat="1" ht="26.1" customHeight="1" x14ac:dyDescent="0.25">
      <c r="A19" s="182"/>
      <c r="B19" s="571"/>
      <c r="C19" s="820" t="s">
        <v>908</v>
      </c>
      <c r="D19" s="804"/>
      <c r="E19" s="805"/>
      <c r="F19" s="805"/>
      <c r="G19" s="805"/>
      <c r="H19" s="806"/>
      <c r="I19" s="807"/>
      <c r="K19" s="220"/>
      <c r="L19" s="176" t="s">
        <v>905</v>
      </c>
      <c r="M19" s="176" t="s">
        <v>847</v>
      </c>
      <c r="N19" s="176" t="s">
        <v>861</v>
      </c>
      <c r="O19" s="176" t="s">
        <v>696</v>
      </c>
    </row>
    <row r="20" spans="1:22" s="176" customFormat="1" ht="26.1" customHeight="1" x14ac:dyDescent="0.25">
      <c r="A20" s="182"/>
      <c r="B20" s="571"/>
      <c r="C20" s="821" t="s">
        <v>908</v>
      </c>
      <c r="D20" s="808"/>
      <c r="E20" s="809"/>
      <c r="F20" s="809"/>
      <c r="G20" s="809"/>
      <c r="H20" s="810"/>
      <c r="I20" s="811"/>
      <c r="K20" s="220"/>
      <c r="L20" s="176" t="s">
        <v>906</v>
      </c>
      <c r="M20" s="176" t="s">
        <v>854</v>
      </c>
      <c r="N20" s="176" t="s">
        <v>862</v>
      </c>
      <c r="O20" s="176" t="s">
        <v>705</v>
      </c>
    </row>
    <row r="21" spans="1:22" s="176" customFormat="1" ht="26.1" customHeight="1" thickBot="1" x14ac:dyDescent="0.3">
      <c r="A21" s="182"/>
      <c r="B21" s="572"/>
      <c r="C21" s="822" t="s">
        <v>908</v>
      </c>
      <c r="D21" s="812"/>
      <c r="E21" s="813"/>
      <c r="F21" s="813"/>
      <c r="G21" s="813"/>
      <c r="H21" s="814"/>
      <c r="I21" s="815"/>
      <c r="K21" s="218"/>
      <c r="L21" s="176" t="s">
        <v>907</v>
      </c>
      <c r="M21" s="176" t="s">
        <v>879</v>
      </c>
      <c r="N21" s="176" t="s">
        <v>462</v>
      </c>
      <c r="O21" s="176" t="s">
        <v>713</v>
      </c>
    </row>
    <row r="22" spans="1:22" s="176" customFormat="1" ht="24.95" customHeight="1" thickBot="1" x14ac:dyDescent="0.3">
      <c r="A22" s="182"/>
      <c r="B22" s="624" t="s">
        <v>903</v>
      </c>
      <c r="C22" s="625"/>
      <c r="D22" s="625"/>
      <c r="E22" s="625"/>
      <c r="F22" s="625"/>
      <c r="G22" s="625"/>
      <c r="H22" s="625"/>
      <c r="I22" s="626"/>
      <c r="K22" s="220"/>
      <c r="M22" s="176" t="s">
        <v>880</v>
      </c>
      <c r="N22" s="176">
        <v>25</v>
      </c>
      <c r="O22" s="176" t="s">
        <v>867</v>
      </c>
    </row>
    <row r="23" spans="1:22" s="176" customFormat="1" ht="12" customHeight="1" x14ac:dyDescent="0.25">
      <c r="A23" s="182"/>
      <c r="B23" s="576" t="s">
        <v>909</v>
      </c>
      <c r="C23" s="576"/>
      <c r="D23" s="576"/>
      <c r="E23" s="576"/>
      <c r="F23" s="576"/>
      <c r="G23" s="576"/>
      <c r="H23" s="576"/>
      <c r="I23" s="576"/>
      <c r="K23" s="220"/>
    </row>
    <row r="24" spans="1:22" s="176" customFormat="1" ht="12" customHeight="1" thickBot="1" x14ac:dyDescent="0.3">
      <c r="A24" s="182"/>
      <c r="B24" s="577"/>
      <c r="C24" s="577"/>
      <c r="D24" s="577"/>
      <c r="E24" s="577"/>
      <c r="F24" s="577"/>
      <c r="G24" s="577"/>
      <c r="H24" s="577"/>
      <c r="I24" s="577"/>
      <c r="K24" s="220"/>
    </row>
    <row r="25" spans="1:22" s="174" customFormat="1" ht="26.45" customHeight="1" thickBot="1" x14ac:dyDescent="0.55000000000000004">
      <c r="A25" s="181"/>
      <c r="B25" s="573" t="s">
        <v>901</v>
      </c>
      <c r="C25" s="574"/>
      <c r="D25" s="574"/>
      <c r="E25" s="574"/>
      <c r="F25" s="574"/>
      <c r="G25" s="574"/>
      <c r="H25" s="574"/>
      <c r="I25" s="575"/>
      <c r="M25" s="176" t="s">
        <v>846</v>
      </c>
    </row>
    <row r="26" spans="1:22" s="176" customFormat="1" ht="26.1" customHeight="1" x14ac:dyDescent="0.25">
      <c r="A26" s="182"/>
      <c r="B26" s="627" t="s">
        <v>902</v>
      </c>
      <c r="C26" s="816"/>
      <c r="D26" s="817"/>
      <c r="E26" s="805"/>
      <c r="F26" s="805"/>
      <c r="G26" s="805"/>
      <c r="H26" s="806"/>
      <c r="I26" s="807"/>
      <c r="K26" s="220"/>
      <c r="M26" s="176">
        <v>30</v>
      </c>
      <c r="N26" s="176" t="s">
        <v>876</v>
      </c>
      <c r="V26" s="176" t="s">
        <v>900</v>
      </c>
    </row>
    <row r="27" spans="1:22" s="176" customFormat="1" ht="26.1" customHeight="1" thickBot="1" x14ac:dyDescent="0.3">
      <c r="A27" s="182"/>
      <c r="B27" s="628"/>
      <c r="C27" s="818"/>
      <c r="D27" s="819"/>
      <c r="E27" s="813"/>
      <c r="F27" s="813"/>
      <c r="G27" s="813"/>
      <c r="H27" s="814"/>
      <c r="I27" s="815"/>
      <c r="K27" s="220"/>
      <c r="M27" s="176">
        <v>40</v>
      </c>
    </row>
    <row r="28" spans="1:22" ht="24.95" customHeight="1" thickBot="1" x14ac:dyDescent="0.3">
      <c r="A28" s="179"/>
      <c r="B28" s="608" t="s">
        <v>894</v>
      </c>
      <c r="C28" s="609"/>
      <c r="D28" s="609"/>
      <c r="E28" s="609"/>
      <c r="F28" s="609"/>
      <c r="G28" s="609"/>
      <c r="H28" s="609"/>
      <c r="I28" s="610"/>
    </row>
    <row r="29" spans="1:22" ht="9.9499999999999993" customHeight="1" thickBot="1" x14ac:dyDescent="0.3">
      <c r="A29" s="179"/>
      <c r="B29" s="179"/>
      <c r="C29" s="179"/>
      <c r="D29" s="179"/>
      <c r="E29" s="179"/>
      <c r="F29" s="179"/>
      <c r="G29" s="179"/>
      <c r="H29" s="222"/>
      <c r="I29" s="179"/>
      <c r="M29" s="176"/>
    </row>
    <row r="30" spans="1:22" ht="27.95" customHeight="1" x14ac:dyDescent="0.4">
      <c r="A30" s="179"/>
      <c r="B30" s="614" t="s">
        <v>914</v>
      </c>
      <c r="C30" s="615"/>
      <c r="D30" s="615"/>
      <c r="E30" s="615"/>
      <c r="F30" s="615"/>
      <c r="G30" s="615"/>
      <c r="H30" s="618" t="s">
        <v>896</v>
      </c>
      <c r="I30" s="619"/>
    </row>
    <row r="31" spans="1:22" ht="27.95" customHeight="1" thickBot="1" x14ac:dyDescent="0.3">
      <c r="A31" s="179"/>
      <c r="B31" s="616" t="s">
        <v>895</v>
      </c>
      <c r="C31" s="617"/>
      <c r="D31" s="617"/>
      <c r="E31" s="617"/>
      <c r="F31" s="617"/>
      <c r="G31" s="617"/>
      <c r="H31" s="620" t="s">
        <v>897</v>
      </c>
      <c r="I31" s="621"/>
    </row>
    <row r="32" spans="1:22" ht="9.9499999999999993" customHeight="1" thickBot="1" x14ac:dyDescent="0.3">
      <c r="A32" s="179"/>
      <c r="B32" s="179"/>
      <c r="C32" s="179"/>
      <c r="D32" s="179"/>
      <c r="E32" s="179"/>
      <c r="F32" s="179"/>
      <c r="G32" s="179"/>
      <c r="H32" s="222"/>
      <c r="I32" s="179"/>
      <c r="M32" s="176"/>
    </row>
    <row r="33" spans="1:13" s="172" customFormat="1" ht="21.95" customHeight="1" x14ac:dyDescent="0.4">
      <c r="A33" s="178"/>
      <c r="B33" s="611" t="s">
        <v>898</v>
      </c>
      <c r="C33" s="612"/>
      <c r="D33" s="612"/>
      <c r="E33" s="612"/>
      <c r="F33" s="612"/>
      <c r="G33" s="612"/>
      <c r="H33" s="612"/>
      <c r="I33" s="613"/>
    </row>
    <row r="34" spans="1:13" s="172" customFormat="1" ht="21.95" customHeight="1" thickBot="1" x14ac:dyDescent="0.3">
      <c r="A34" s="178"/>
      <c r="B34" s="605" t="s">
        <v>899</v>
      </c>
      <c r="C34" s="606"/>
      <c r="D34" s="606"/>
      <c r="E34" s="606"/>
      <c r="F34" s="606"/>
      <c r="G34" s="606"/>
      <c r="H34" s="606"/>
      <c r="I34" s="607"/>
    </row>
    <row r="35" spans="1:13" ht="15" customHeight="1" thickBot="1" x14ac:dyDescent="0.3">
      <c r="A35" s="179"/>
      <c r="B35" s="179"/>
      <c r="C35" s="179"/>
      <c r="D35" s="179"/>
      <c r="E35" s="179"/>
      <c r="F35" s="282"/>
      <c r="G35" s="179"/>
      <c r="H35" s="222"/>
      <c r="I35" s="179"/>
      <c r="M35" s="176"/>
    </row>
    <row r="36" spans="1:13" ht="21.95" customHeight="1" thickBot="1" x14ac:dyDescent="0.3">
      <c r="B36" s="631" t="s">
        <v>911</v>
      </c>
      <c r="C36" s="631"/>
      <c r="D36" s="632"/>
      <c r="E36" s="633"/>
      <c r="F36" s="281" t="s">
        <v>910</v>
      </c>
      <c r="G36" s="632"/>
      <c r="H36" s="634"/>
      <c r="I36" s="633"/>
    </row>
    <row r="37" spans="1:13" x14ac:dyDescent="0.25">
      <c r="E37" s="641" t="s">
        <v>912</v>
      </c>
      <c r="F37" s="642"/>
      <c r="G37" s="635"/>
      <c r="H37" s="636"/>
      <c r="I37" s="637"/>
    </row>
    <row r="38" spans="1:13" ht="15.75" thickBot="1" x14ac:dyDescent="0.3">
      <c r="E38" s="641"/>
      <c r="F38" s="642"/>
      <c r="G38" s="638"/>
      <c r="H38" s="639"/>
      <c r="I38" s="640"/>
    </row>
  </sheetData>
  <sheetProtection selectLockedCells="1"/>
  <mergeCells count="54">
    <mergeCell ref="B36:C36"/>
    <mergeCell ref="D36:E36"/>
    <mergeCell ref="G36:I36"/>
    <mergeCell ref="G37:I38"/>
    <mergeCell ref="E37:F38"/>
    <mergeCell ref="C27:D27"/>
    <mergeCell ref="E27:G27"/>
    <mergeCell ref="H18:I18"/>
    <mergeCell ref="H19:I19"/>
    <mergeCell ref="H27:I27"/>
    <mergeCell ref="B22:I22"/>
    <mergeCell ref="B26:B27"/>
    <mergeCell ref="C19:D19"/>
    <mergeCell ref="C18:D18"/>
    <mergeCell ref="C20:D20"/>
    <mergeCell ref="E18:G18"/>
    <mergeCell ref="E19:G19"/>
    <mergeCell ref="E20:G20"/>
    <mergeCell ref="E21:G21"/>
    <mergeCell ref="E26:G26"/>
    <mergeCell ref="H20:I20"/>
    <mergeCell ref="B34:I34"/>
    <mergeCell ref="B28:I28"/>
    <mergeCell ref="B33:I33"/>
    <mergeCell ref="B30:G30"/>
    <mergeCell ref="B31:G31"/>
    <mergeCell ref="H30:I30"/>
    <mergeCell ref="H31:I31"/>
    <mergeCell ref="B3:I3"/>
    <mergeCell ref="B5:I5"/>
    <mergeCell ref="B7:C7"/>
    <mergeCell ref="D7:E7"/>
    <mergeCell ref="D10:E10"/>
    <mergeCell ref="F10:G10"/>
    <mergeCell ref="D9:G9"/>
    <mergeCell ref="G7:I7"/>
    <mergeCell ref="A4:I4"/>
    <mergeCell ref="A6:I6"/>
    <mergeCell ref="A8:I8"/>
    <mergeCell ref="A11:I11"/>
    <mergeCell ref="A16:I16"/>
    <mergeCell ref="H21:I21"/>
    <mergeCell ref="H26:I26"/>
    <mergeCell ref="C21:D21"/>
    <mergeCell ref="C26:D26"/>
    <mergeCell ref="B18:B21"/>
    <mergeCell ref="B25:I25"/>
    <mergeCell ref="B23:I24"/>
    <mergeCell ref="C13:I13"/>
    <mergeCell ref="C14:I14"/>
    <mergeCell ref="F15:I15"/>
    <mergeCell ref="B17:I17"/>
    <mergeCell ref="C15:D15"/>
    <mergeCell ref="B12:I12"/>
  </mergeCells>
  <dataValidations count="4">
    <dataValidation type="list" allowBlank="1" showInputMessage="1" showErrorMessage="1" sqref="H10" xr:uid="{00000000-0002-0000-0600-000001000000}">
      <formula1>$M$14:$M$15</formula1>
    </dataValidation>
    <dataValidation type="list" allowBlank="1" showInputMessage="1" showErrorMessage="1" sqref="B3:I3" xr:uid="{00000000-0002-0000-0600-000002000000}">
      <formula1>$L$17:$L$21</formula1>
    </dataValidation>
    <dataValidation type="list" allowBlank="1" showInputMessage="1" showErrorMessage="1" sqref="D7:E7" xr:uid="{00000000-0002-0000-0600-000003000000}">
      <formula1>$N$18:$N$21</formula1>
    </dataValidation>
    <dataValidation type="list" allowBlank="1" showInputMessage="1" showErrorMessage="1" sqref="G7:I7" xr:uid="{00000000-0002-0000-0600-000004000000}">
      <formula1>$O$18:$O$27</formula1>
    </dataValidation>
  </dataValidations>
  <printOptions horizontalCentered="1"/>
  <pageMargins left="0.31496062992125984" right="0.31496062992125984" top="0.35433070866141736" bottom="0.15748031496062992" header="0" footer="0.11811023622047245"/>
  <pageSetup paperSize="9" scale="93" orientation="portrait" horizontalDpi="4294967293" r:id="rId1"/>
  <headerFooter>
    <oddFooter>&amp;CCOMMISSION ARBITRAGE LIGUE</oddFoot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9000000}">
          <x14:formula1>
            <xm:f>Données!$L$6:$L$19</xm:f>
          </x14:formula1>
          <xm:sqref>G7</xm:sqref>
        </x14:dataValidation>
        <x14:dataValidation type="list" allowBlank="1" showInputMessage="1" showErrorMessage="1" xr:uid="{00000000-0002-0000-0600-00000A000000}">
          <x14:formula1>
            <xm:f>'Données Clubs'!$C$5:$C$68</xm:f>
          </x14:formula1>
          <xm:sqref>C13</xm:sqref>
        </x14:dataValidation>
        <x14:dataValidation type="list" allowBlank="1" showInputMessage="1" showErrorMessage="1" xr:uid="{00000000-0002-0000-0600-00000B000000}">
          <x14:formula1>
            <xm:f>'Données Clubs'!$E$5:$E$68</xm:f>
          </x14:formula1>
          <xm:sqref>E19:E21 E26:E27</xm:sqref>
        </x14:dataValidation>
        <x14:dataValidation type="list" allowBlank="1" showInputMessage="1" showErrorMessage="1" xr:uid="{00000000-0002-0000-0600-00000C000000}">
          <x14:formula1>
            <xm:f>Données!$I$6:$I$17</xm:f>
          </x14:formula1>
          <xm:sqref>D7:E7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sheetPr>
  <dimension ref="A1:M54"/>
  <sheetViews>
    <sheetView view="pageBreakPreview" topLeftCell="A28" zoomScaleNormal="100" zoomScaleSheetLayoutView="100" workbookViewId="0">
      <selection activeCell="G7" sqref="G7:J7"/>
    </sheetView>
  </sheetViews>
  <sheetFormatPr baseColWidth="10" defaultColWidth="11.5703125" defaultRowHeight="15" x14ac:dyDescent="0.25"/>
  <cols>
    <col min="1" max="1" width="7.28515625" style="185" customWidth="1"/>
    <col min="2" max="2" width="7.85546875" style="186" customWidth="1"/>
    <col min="3" max="3" width="8.7109375" style="186" customWidth="1"/>
    <col min="4" max="4" width="8.7109375" style="185" customWidth="1"/>
    <col min="5" max="6" width="8.85546875" style="185" customWidth="1"/>
    <col min="7" max="8" width="17.28515625" style="185" customWidth="1"/>
    <col min="9" max="9" width="8.28515625" style="224" customWidth="1"/>
    <col min="10" max="10" width="7.7109375" style="185" customWidth="1"/>
    <col min="11" max="11" width="11.5703125" style="185"/>
    <col min="12" max="12" width="18.7109375" hidden="1" customWidth="1"/>
    <col min="13" max="13" width="20.7109375" hidden="1" customWidth="1"/>
    <col min="14" max="16384" width="11.5703125" style="185"/>
  </cols>
  <sheetData>
    <row r="1" spans="1:13" ht="43.15" customHeight="1" x14ac:dyDescent="0.25"/>
    <row r="2" spans="1:13" ht="15.75" thickBot="1" x14ac:dyDescent="0.3">
      <c r="A2" s="194"/>
      <c r="B2" s="195"/>
      <c r="C2" s="195"/>
      <c r="D2" s="194"/>
      <c r="E2" s="194"/>
      <c r="F2" s="194"/>
      <c r="G2" s="194"/>
      <c r="H2" s="194"/>
      <c r="I2" s="225"/>
      <c r="J2" s="194"/>
    </row>
    <row r="3" spans="1:13" ht="14.45" customHeight="1" x14ac:dyDescent="0.25">
      <c r="A3" s="650" t="s">
        <v>814</v>
      </c>
      <c r="B3" s="651"/>
      <c r="C3" s="651"/>
      <c r="D3" s="651"/>
      <c r="E3" s="651"/>
      <c r="F3" s="651"/>
      <c r="G3" s="651"/>
      <c r="H3" s="651"/>
      <c r="I3" s="651"/>
      <c r="J3" s="652"/>
    </row>
    <row r="4" spans="1:13" ht="15" customHeight="1" thickBot="1" x14ac:dyDescent="0.3">
      <c r="A4" s="653"/>
      <c r="B4" s="654"/>
      <c r="C4" s="654"/>
      <c r="D4" s="654"/>
      <c r="E4" s="654"/>
      <c r="F4" s="654"/>
      <c r="G4" s="654"/>
      <c r="H4" s="654"/>
      <c r="I4" s="654"/>
      <c r="J4" s="655"/>
    </row>
    <row r="5" spans="1:13" ht="15.75" thickBot="1" x14ac:dyDescent="0.3">
      <c r="A5" s="196"/>
      <c r="B5" s="195"/>
      <c r="C5" s="195"/>
      <c r="D5" s="194"/>
      <c r="E5" s="194"/>
      <c r="F5" s="194"/>
      <c r="G5" s="194"/>
      <c r="H5" s="194"/>
      <c r="I5" s="225"/>
      <c r="J5" s="194"/>
    </row>
    <row r="6" spans="1:13" s="187" customFormat="1" ht="20.100000000000001" customHeight="1" thickBot="1" x14ac:dyDescent="0.3">
      <c r="A6" s="729" t="s">
        <v>642</v>
      </c>
      <c r="B6" s="730"/>
      <c r="C6" s="731"/>
      <c r="D6" s="664" t="s">
        <v>861</v>
      </c>
      <c r="E6" s="664"/>
      <c r="F6" s="665"/>
      <c r="G6" s="197" t="s">
        <v>826</v>
      </c>
      <c r="H6" s="666" t="s">
        <v>679</v>
      </c>
      <c r="I6" s="664"/>
      <c r="J6" s="665"/>
      <c r="L6" s="171"/>
      <c r="M6" s="171"/>
    </row>
    <row r="7" spans="1:13" s="187" customFormat="1" ht="20.100000000000001" customHeight="1" thickBot="1" x14ac:dyDescent="0.45">
      <c r="A7" s="667" t="s">
        <v>830</v>
      </c>
      <c r="B7" s="668"/>
      <c r="C7" s="668"/>
      <c r="D7" s="668"/>
      <c r="E7" s="668"/>
      <c r="F7" s="669"/>
      <c r="G7" s="670" t="s">
        <v>872</v>
      </c>
      <c r="H7" s="671"/>
      <c r="I7" s="671"/>
      <c r="J7" s="672"/>
      <c r="L7" s="237"/>
      <c r="M7" s="171"/>
    </row>
    <row r="8" spans="1:13" ht="18.75" thickBot="1" x14ac:dyDescent="0.4">
      <c r="A8" s="194"/>
      <c r="B8" s="195"/>
      <c r="C8" s="195"/>
      <c r="D8" s="194"/>
      <c r="E8" s="194"/>
      <c r="F8" s="194"/>
      <c r="G8" s="194"/>
      <c r="H8" s="194"/>
      <c r="I8" s="225"/>
      <c r="J8" s="194"/>
      <c r="L8" s="238"/>
    </row>
    <row r="9" spans="1:13" ht="30" customHeight="1" thickBot="1" x14ac:dyDescent="0.3">
      <c r="A9" s="217" t="s">
        <v>850</v>
      </c>
      <c r="B9" s="732" t="s">
        <v>853</v>
      </c>
      <c r="C9" s="733"/>
      <c r="D9" s="732" t="s">
        <v>856</v>
      </c>
      <c r="E9" s="722"/>
      <c r="F9" s="721" t="s">
        <v>140</v>
      </c>
      <c r="G9" s="722"/>
      <c r="H9" s="215" t="s">
        <v>849</v>
      </c>
      <c r="I9" s="226" t="s">
        <v>858</v>
      </c>
      <c r="J9" s="183" t="s">
        <v>852</v>
      </c>
      <c r="L9" s="239"/>
    </row>
    <row r="10" spans="1:13" ht="18" customHeight="1" thickBot="1" x14ac:dyDescent="0.4">
      <c r="A10" s="673" t="s">
        <v>792</v>
      </c>
      <c r="B10" s="674"/>
      <c r="C10" s="674"/>
      <c r="D10" s="674"/>
      <c r="E10" s="674"/>
      <c r="F10" s="674"/>
      <c r="G10" s="674"/>
      <c r="H10" s="674"/>
      <c r="I10" s="674"/>
      <c r="J10" s="675"/>
      <c r="L10" s="238"/>
    </row>
    <row r="11" spans="1:13" ht="18" customHeight="1" x14ac:dyDescent="0.35">
      <c r="A11" s="198">
        <v>1</v>
      </c>
      <c r="B11" s="723" t="e">
        <f>'demande arbitres'!#REF!</f>
        <v>#REF!</v>
      </c>
      <c r="C11" s="724"/>
      <c r="D11" s="724" t="e">
        <f>'demande arbitres'!#REF!</f>
        <v>#REF!</v>
      </c>
      <c r="E11" s="727"/>
      <c r="F11" s="697" t="e">
        <f>'demande arbitres'!#REF!</f>
        <v>#REF!</v>
      </c>
      <c r="G11" s="698"/>
      <c r="H11" s="216" t="e">
        <f>'demande arbitres'!#REF!</f>
        <v>#REF!</v>
      </c>
      <c r="I11" s="227" t="e">
        <f>'demande arbitres'!#REF!</f>
        <v>#REF!</v>
      </c>
      <c r="J11" s="199" t="e">
        <f>'demande arbitres'!#REF!</f>
        <v>#REF!</v>
      </c>
      <c r="L11" s="238" t="s">
        <v>861</v>
      </c>
      <c r="M11" s="243" t="s">
        <v>872</v>
      </c>
    </row>
    <row r="12" spans="1:13" ht="18" customHeight="1" x14ac:dyDescent="0.35">
      <c r="A12" s="200">
        <v>4</v>
      </c>
      <c r="B12" s="725" t="e">
        <f>'demande arbitres'!#REF!</f>
        <v>#REF!</v>
      </c>
      <c r="C12" s="697"/>
      <c r="D12" s="697" t="e">
        <f>'demande arbitres'!#REF!</f>
        <v>#REF!</v>
      </c>
      <c r="E12" s="698"/>
      <c r="F12" s="697" t="e">
        <f>'demande arbitres'!#REF!</f>
        <v>#REF!</v>
      </c>
      <c r="G12" s="698"/>
      <c r="H12" s="216" t="e">
        <f>'demande arbitres'!#REF!</f>
        <v>#REF!</v>
      </c>
      <c r="I12" s="227" t="e">
        <f>'demande arbitres'!#REF!</f>
        <v>#REF!</v>
      </c>
      <c r="J12" s="199" t="e">
        <f>'demande arbitres'!#REF!</f>
        <v>#REF!</v>
      </c>
      <c r="L12" s="238" t="s">
        <v>679</v>
      </c>
      <c r="M12" s="243" t="s">
        <v>755</v>
      </c>
    </row>
    <row r="13" spans="1:13" ht="18" customHeight="1" x14ac:dyDescent="0.25">
      <c r="A13" s="200">
        <v>5</v>
      </c>
      <c r="B13" s="725" t="e">
        <f>'demande arbitres'!#REF!</f>
        <v>#REF!</v>
      </c>
      <c r="C13" s="697"/>
      <c r="D13" s="697" t="e">
        <f>'demande arbitres'!#REF!</f>
        <v>#REF!</v>
      </c>
      <c r="E13" s="698"/>
      <c r="F13" s="697" t="e">
        <f>'demande arbitres'!#REF!</f>
        <v>#REF!</v>
      </c>
      <c r="G13" s="698"/>
      <c r="H13" s="216" t="e">
        <f>'demande arbitres'!#REF!</f>
        <v>#REF!</v>
      </c>
      <c r="I13" s="227" t="e">
        <f>'demande arbitres'!#REF!</f>
        <v>#REF!</v>
      </c>
      <c r="J13" s="199" t="e">
        <f>'demande arbitres'!#REF!</f>
        <v>#REF!</v>
      </c>
      <c r="L13" s="239" t="s">
        <v>687</v>
      </c>
      <c r="M13" s="243" t="s">
        <v>756</v>
      </c>
    </row>
    <row r="14" spans="1:13" ht="18" customHeight="1" thickBot="1" x14ac:dyDescent="0.4">
      <c r="A14" s="200">
        <v>8</v>
      </c>
      <c r="B14" s="726" t="e">
        <f>'demande arbitres'!#REF!</f>
        <v>#REF!</v>
      </c>
      <c r="C14" s="701"/>
      <c r="D14" s="701" t="e">
        <f>'demande arbitres'!#REF!</f>
        <v>#REF!</v>
      </c>
      <c r="E14" s="702"/>
      <c r="F14" s="697" t="e">
        <f>'demande arbitres'!#REF!</f>
        <v>#REF!</v>
      </c>
      <c r="G14" s="698"/>
      <c r="H14" s="216" t="e">
        <f>'demande arbitres'!#REF!</f>
        <v>#REF!</v>
      </c>
      <c r="I14" s="227" t="e">
        <f>'demande arbitres'!#REF!</f>
        <v>#REF!</v>
      </c>
      <c r="J14" s="199" t="e">
        <f>'demande arbitres'!#REF!</f>
        <v>#REF!</v>
      </c>
      <c r="L14" s="238" t="s">
        <v>696</v>
      </c>
      <c r="M14" s="243" t="s">
        <v>772</v>
      </c>
    </row>
    <row r="15" spans="1:13" ht="18" customHeight="1" thickBot="1" x14ac:dyDescent="0.3">
      <c r="A15" s="743" t="s">
        <v>793</v>
      </c>
      <c r="B15" s="744"/>
      <c r="C15" s="744"/>
      <c r="D15" s="744"/>
      <c r="E15" s="744"/>
      <c r="F15" s="744"/>
      <c r="G15" s="744"/>
      <c r="H15" s="744"/>
      <c r="I15" s="744"/>
      <c r="J15" s="745"/>
      <c r="L15" s="240" t="s">
        <v>705</v>
      </c>
      <c r="M15" s="243" t="s">
        <v>868</v>
      </c>
    </row>
    <row r="16" spans="1:13" ht="18" customHeight="1" x14ac:dyDescent="0.25">
      <c r="A16" s="201">
        <v>2</v>
      </c>
      <c r="B16" s="723" t="e">
        <f>'demande arbitres'!#REF!</f>
        <v>#REF!</v>
      </c>
      <c r="C16" s="724"/>
      <c r="D16" s="724" t="e">
        <f>'demande arbitres'!#REF!</f>
        <v>#REF!</v>
      </c>
      <c r="E16" s="727"/>
      <c r="F16" s="697" t="e">
        <f>'demande arbitres'!#REF!</f>
        <v>#REF!</v>
      </c>
      <c r="G16" s="698"/>
      <c r="H16" s="216" t="e">
        <f>'demande arbitres'!#REF!</f>
        <v>#REF!</v>
      </c>
      <c r="I16" s="227" t="e">
        <f>'demande arbitres'!#REF!</f>
        <v>#REF!</v>
      </c>
      <c r="J16" s="199" t="e">
        <f>'demande arbitres'!#REF!</f>
        <v>#REF!</v>
      </c>
      <c r="L16" s="240" t="s">
        <v>713</v>
      </c>
      <c r="M16" s="243" t="s">
        <v>869</v>
      </c>
    </row>
    <row r="17" spans="1:13" ht="18" customHeight="1" x14ac:dyDescent="0.25">
      <c r="A17" s="200">
        <v>3</v>
      </c>
      <c r="B17" s="725" t="e">
        <f>'demande arbitres'!#REF!</f>
        <v>#REF!</v>
      </c>
      <c r="C17" s="697"/>
      <c r="D17" s="697" t="e">
        <f>'demande arbitres'!#REF!</f>
        <v>#REF!</v>
      </c>
      <c r="E17" s="698"/>
      <c r="F17" s="697" t="e">
        <f>'demande arbitres'!#REF!</f>
        <v>#REF!</v>
      </c>
      <c r="G17" s="698"/>
      <c r="H17" s="216" t="e">
        <f>'demande arbitres'!#REF!</f>
        <v>#REF!</v>
      </c>
      <c r="I17" s="227" t="e">
        <f>'demande arbitres'!#REF!</f>
        <v>#REF!</v>
      </c>
      <c r="J17" s="199" t="e">
        <f>'demande arbitres'!#REF!</f>
        <v>#REF!</v>
      </c>
      <c r="L17" s="240" t="s">
        <v>866</v>
      </c>
      <c r="M17" s="243" t="s">
        <v>870</v>
      </c>
    </row>
    <row r="18" spans="1:13" ht="18" customHeight="1" x14ac:dyDescent="0.25">
      <c r="A18" s="200">
        <v>6</v>
      </c>
      <c r="B18" s="725" t="e">
        <f>'demande arbitres'!#REF!</f>
        <v>#REF!</v>
      </c>
      <c r="C18" s="697"/>
      <c r="D18" s="697" t="e">
        <f>'demande arbitres'!#REF!</f>
        <v>#REF!</v>
      </c>
      <c r="E18" s="698"/>
      <c r="F18" s="697" t="e">
        <f>'demande arbitres'!#REF!</f>
        <v>#REF!</v>
      </c>
      <c r="G18" s="698"/>
      <c r="H18" s="216" t="e">
        <f>'demande arbitres'!#REF!</f>
        <v>#REF!</v>
      </c>
      <c r="I18" s="227" t="e">
        <f>'demande arbitres'!#REF!</f>
        <v>#REF!</v>
      </c>
      <c r="J18" s="199" t="e">
        <f>'demande arbitres'!#REF!</f>
        <v>#REF!</v>
      </c>
      <c r="L18" s="240" t="s">
        <v>867</v>
      </c>
      <c r="M18" s="243" t="s">
        <v>871</v>
      </c>
    </row>
    <row r="19" spans="1:13" ht="18" customHeight="1" thickBot="1" x14ac:dyDescent="0.3">
      <c r="A19" s="202">
        <v>7</v>
      </c>
      <c r="B19" s="726" t="e">
        <f>'demande arbitres'!#REF!</f>
        <v>#REF!</v>
      </c>
      <c r="C19" s="701"/>
      <c r="D19" s="701" t="e">
        <f>'demande arbitres'!#REF!</f>
        <v>#REF!</v>
      </c>
      <c r="E19" s="702"/>
      <c r="F19" s="726" t="e">
        <f>'demande arbitres'!#REF!</f>
        <v>#REF!</v>
      </c>
      <c r="G19" s="702"/>
      <c r="H19" s="219" t="e">
        <f>'demande arbitres'!#REF!</f>
        <v>#REF!</v>
      </c>
      <c r="I19" s="228" t="e">
        <f>'demande arbitres'!#REF!</f>
        <v>#REF!</v>
      </c>
      <c r="J19" s="236" t="e">
        <f>'demande arbitres'!#REF!</f>
        <v>#REF!</v>
      </c>
      <c r="L19" s="728"/>
      <c r="M19" s="728"/>
    </row>
    <row r="20" spans="1:13" ht="15.75" thickBot="1" x14ac:dyDescent="0.3">
      <c r="A20" s="203"/>
      <c r="B20" s="204"/>
      <c r="C20" s="204"/>
      <c r="D20" s="204"/>
      <c r="E20" s="204"/>
      <c r="F20" s="204"/>
      <c r="G20" s="204"/>
      <c r="H20" s="204"/>
      <c r="I20" s="229"/>
      <c r="J20" s="194"/>
    </row>
    <row r="21" spans="1:13" ht="24.95" customHeight="1" thickTop="1" thickBot="1" x14ac:dyDescent="0.3">
      <c r="A21" s="694" t="s">
        <v>865</v>
      </c>
      <c r="B21" s="695"/>
      <c r="C21" s="695"/>
      <c r="D21" s="695"/>
      <c r="E21" s="695"/>
      <c r="F21" s="695"/>
      <c r="G21" s="695"/>
      <c r="H21" s="695"/>
      <c r="I21" s="695"/>
      <c r="J21" s="696"/>
    </row>
    <row r="22" spans="1:13" ht="16.5" thickTop="1" thickBot="1" x14ac:dyDescent="0.3">
      <c r="A22" s="194"/>
      <c r="B22" s="195"/>
      <c r="C22" s="195"/>
      <c r="D22" s="194"/>
      <c r="E22" s="194"/>
      <c r="F22" s="194"/>
      <c r="G22" s="194"/>
      <c r="H22" s="194"/>
      <c r="I22" s="225"/>
      <c r="J22" s="194"/>
    </row>
    <row r="23" spans="1:13" ht="20.25" thickTop="1" thickBot="1" x14ac:dyDescent="0.3">
      <c r="A23" s="205" t="s">
        <v>795</v>
      </c>
      <c r="B23" s="206" t="s">
        <v>796</v>
      </c>
      <c r="C23" s="740" t="s">
        <v>816</v>
      </c>
      <c r="D23" s="741"/>
      <c r="E23" s="741"/>
      <c r="F23" s="742"/>
      <c r="G23" s="656" t="s">
        <v>798</v>
      </c>
      <c r="H23" s="657"/>
      <c r="I23" s="688" t="s">
        <v>799</v>
      </c>
      <c r="J23" s="689"/>
    </row>
    <row r="24" spans="1:13" ht="3" customHeight="1" thickTop="1" thickBot="1" x14ac:dyDescent="0.3">
      <c r="A24" s="188"/>
      <c r="B24" s="188"/>
      <c r="C24" s="188"/>
      <c r="D24" s="189"/>
      <c r="E24" s="189"/>
      <c r="F24" s="189"/>
      <c r="G24" s="189"/>
      <c r="H24" s="189"/>
      <c r="I24" s="230"/>
    </row>
    <row r="25" spans="1:13" ht="16.5" thickTop="1" thickBot="1" x14ac:dyDescent="0.3">
      <c r="A25" s="658" t="s">
        <v>800</v>
      </c>
      <c r="B25" s="660" t="s">
        <v>505</v>
      </c>
      <c r="C25" s="707" t="s">
        <v>835</v>
      </c>
      <c r="D25" s="708"/>
      <c r="E25" s="708"/>
      <c r="F25" s="709"/>
      <c r="G25" s="662" t="s">
        <v>836</v>
      </c>
      <c r="H25" s="663"/>
      <c r="I25" s="690" t="s">
        <v>792</v>
      </c>
      <c r="J25" s="691"/>
    </row>
    <row r="26" spans="1:13" ht="18" customHeight="1" thickTop="1" thickBot="1" x14ac:dyDescent="0.3">
      <c r="A26" s="659"/>
      <c r="B26" s="661"/>
      <c r="C26" s="705" t="e">
        <f>IF(B12="","",B12)</f>
        <v>#REF!</v>
      </c>
      <c r="D26" s="706"/>
      <c r="E26" s="705" t="e">
        <f>IF(B13="","",B13)</f>
        <v>#REF!</v>
      </c>
      <c r="F26" s="706"/>
      <c r="G26" s="170" t="e">
        <f>IF(B11="","",B11)</f>
        <v>#REF!</v>
      </c>
      <c r="H26" s="170" t="e">
        <f>IF(B14="","",B14)</f>
        <v>#REF!</v>
      </c>
      <c r="I26" s="692"/>
      <c r="J26" s="693"/>
    </row>
    <row r="27" spans="1:13" ht="3" customHeight="1" thickTop="1" thickBot="1" x14ac:dyDescent="0.3">
      <c r="A27" s="207"/>
      <c r="B27" s="207"/>
      <c r="C27" s="207"/>
      <c r="D27" s="190"/>
      <c r="E27" s="190"/>
      <c r="F27" s="190"/>
      <c r="G27" s="190"/>
      <c r="H27" s="191"/>
      <c r="I27" s="231"/>
      <c r="J27" s="208"/>
    </row>
    <row r="28" spans="1:13" ht="16.5" thickTop="1" thickBot="1" x14ac:dyDescent="0.3">
      <c r="A28" s="658" t="s">
        <v>801</v>
      </c>
      <c r="B28" s="676" t="s">
        <v>808</v>
      </c>
      <c r="C28" s="662" t="s">
        <v>837</v>
      </c>
      <c r="D28" s="720"/>
      <c r="E28" s="720"/>
      <c r="F28" s="663"/>
      <c r="G28" s="662" t="s">
        <v>843</v>
      </c>
      <c r="H28" s="663"/>
      <c r="I28" s="710" t="s">
        <v>793</v>
      </c>
      <c r="J28" s="711"/>
    </row>
    <row r="29" spans="1:13" ht="18" customHeight="1" thickTop="1" thickBot="1" x14ac:dyDescent="0.3">
      <c r="A29" s="659"/>
      <c r="B29" s="677"/>
      <c r="C29" s="705" t="e">
        <f>IF(B17="","",B17)</f>
        <v>#REF!</v>
      </c>
      <c r="D29" s="706"/>
      <c r="E29" s="705" t="e">
        <f>IF(B18="","",B18)</f>
        <v>#REF!</v>
      </c>
      <c r="F29" s="706"/>
      <c r="G29" s="170" t="e">
        <f>IF(B16="","",B16)</f>
        <v>#REF!</v>
      </c>
      <c r="H29" s="170" t="e">
        <f>IF(B19="","",B19)</f>
        <v>#REF!</v>
      </c>
      <c r="I29" s="712"/>
      <c r="J29" s="713"/>
    </row>
    <row r="30" spans="1:13" ht="3" customHeight="1" thickTop="1" thickBot="1" x14ac:dyDescent="0.3">
      <c r="A30" s="207"/>
      <c r="B30" s="207"/>
      <c r="C30" s="207"/>
      <c r="D30" s="190"/>
      <c r="E30" s="190"/>
      <c r="F30" s="190"/>
      <c r="G30" s="190"/>
      <c r="H30" s="190"/>
      <c r="I30" s="231"/>
      <c r="J30" s="208"/>
    </row>
    <row r="31" spans="1:13" ht="16.5" thickTop="1" thickBot="1" x14ac:dyDescent="0.3">
      <c r="A31" s="658" t="s">
        <v>802</v>
      </c>
      <c r="B31" s="660" t="s">
        <v>809</v>
      </c>
      <c r="C31" s="707" t="s">
        <v>839</v>
      </c>
      <c r="D31" s="708"/>
      <c r="E31" s="708"/>
      <c r="F31" s="709"/>
      <c r="G31" s="662" t="s">
        <v>840</v>
      </c>
      <c r="H31" s="663"/>
      <c r="I31" s="690" t="s">
        <v>792</v>
      </c>
      <c r="J31" s="691"/>
    </row>
    <row r="32" spans="1:13" ht="18" customHeight="1" thickTop="1" thickBot="1" x14ac:dyDescent="0.3">
      <c r="A32" s="659"/>
      <c r="B32" s="661"/>
      <c r="C32" s="703"/>
      <c r="D32" s="704"/>
      <c r="E32" s="703"/>
      <c r="F32" s="704"/>
      <c r="G32" s="170"/>
      <c r="H32" s="170"/>
      <c r="I32" s="692"/>
      <c r="J32" s="693"/>
    </row>
    <row r="33" spans="1:13" ht="3" customHeight="1" thickTop="1" thickBot="1" x14ac:dyDescent="0.3">
      <c r="A33" s="207"/>
      <c r="B33" s="207"/>
      <c r="C33" s="207"/>
      <c r="D33" s="190"/>
      <c r="E33" s="190"/>
      <c r="F33" s="191"/>
      <c r="G33" s="190"/>
      <c r="H33" s="190"/>
      <c r="I33" s="231"/>
      <c r="J33" s="208"/>
    </row>
    <row r="34" spans="1:13" ht="16.5" thickTop="1" thickBot="1" x14ac:dyDescent="0.3">
      <c r="A34" s="658" t="s">
        <v>803</v>
      </c>
      <c r="B34" s="676" t="s">
        <v>810</v>
      </c>
      <c r="C34" s="707" t="s">
        <v>844</v>
      </c>
      <c r="D34" s="708"/>
      <c r="E34" s="708"/>
      <c r="F34" s="709"/>
      <c r="G34" s="662" t="s">
        <v>845</v>
      </c>
      <c r="H34" s="663"/>
      <c r="I34" s="710" t="s">
        <v>793</v>
      </c>
      <c r="J34" s="711"/>
    </row>
    <row r="35" spans="1:13" ht="18" customHeight="1" thickTop="1" thickBot="1" x14ac:dyDescent="0.3">
      <c r="A35" s="659"/>
      <c r="B35" s="677"/>
      <c r="C35" s="703"/>
      <c r="D35" s="704"/>
      <c r="E35" s="703"/>
      <c r="F35" s="704"/>
      <c r="G35" s="170"/>
      <c r="H35" s="170"/>
      <c r="I35" s="712"/>
      <c r="J35" s="713"/>
    </row>
    <row r="36" spans="1:13" s="194" customFormat="1" ht="16.5" thickTop="1" thickBot="1" x14ac:dyDescent="0.3">
      <c r="A36" s="209"/>
      <c r="B36" s="209"/>
      <c r="C36" s="209"/>
      <c r="D36" s="209"/>
      <c r="E36" s="209"/>
      <c r="F36" s="209"/>
      <c r="G36" s="209"/>
      <c r="H36" s="209"/>
      <c r="I36" s="232"/>
      <c r="L36"/>
      <c r="M36"/>
    </row>
    <row r="37" spans="1:13" ht="24.95" customHeight="1" thickTop="1" thickBot="1" x14ac:dyDescent="0.3">
      <c r="A37" s="685" t="s">
        <v>864</v>
      </c>
      <c r="B37" s="686"/>
      <c r="C37" s="686"/>
      <c r="D37" s="686"/>
      <c r="E37" s="686"/>
      <c r="F37" s="686"/>
      <c r="G37" s="686"/>
      <c r="H37" s="686"/>
      <c r="I37" s="686"/>
      <c r="J37" s="687"/>
    </row>
    <row r="38" spans="1:13" ht="15" customHeight="1" thickTop="1" thickBot="1" x14ac:dyDescent="0.3">
      <c r="A38" s="209"/>
      <c r="B38" s="210"/>
      <c r="C38" s="210"/>
      <c r="D38" s="210"/>
      <c r="E38" s="210"/>
      <c r="F38" s="210"/>
      <c r="G38" s="210"/>
      <c r="H38" s="210"/>
      <c r="I38" s="233"/>
      <c r="J38" s="194"/>
    </row>
    <row r="39" spans="1:13" ht="20.25" thickTop="1" thickBot="1" x14ac:dyDescent="0.3">
      <c r="A39" s="205" t="s">
        <v>795</v>
      </c>
      <c r="B39" s="206" t="s">
        <v>796</v>
      </c>
      <c r="C39" s="734" t="s">
        <v>797</v>
      </c>
      <c r="D39" s="735"/>
      <c r="E39" s="735"/>
      <c r="F39" s="736"/>
      <c r="G39" s="699" t="s">
        <v>798</v>
      </c>
      <c r="H39" s="700"/>
      <c r="I39" s="688" t="s">
        <v>799</v>
      </c>
      <c r="J39" s="689"/>
    </row>
    <row r="40" spans="1:13" ht="3" customHeight="1" thickTop="1" thickBot="1" x14ac:dyDescent="0.3">
      <c r="A40" s="211"/>
      <c r="B40" s="211"/>
      <c r="C40" s="211"/>
      <c r="D40" s="189"/>
      <c r="E40" s="189"/>
      <c r="F40" s="189"/>
      <c r="G40" s="189"/>
      <c r="H40" s="189"/>
      <c r="I40" s="230"/>
    </row>
    <row r="41" spans="1:13" ht="16.5" thickTop="1" thickBot="1" x14ac:dyDescent="0.3">
      <c r="A41" s="658" t="s">
        <v>804</v>
      </c>
      <c r="B41" s="683" t="s">
        <v>483</v>
      </c>
      <c r="C41" s="737" t="s">
        <v>818</v>
      </c>
      <c r="D41" s="738"/>
      <c r="E41" s="738"/>
      <c r="F41" s="739"/>
      <c r="G41" s="662" t="s">
        <v>819</v>
      </c>
      <c r="H41" s="663"/>
      <c r="I41" s="690" t="s">
        <v>792</v>
      </c>
      <c r="J41" s="691"/>
    </row>
    <row r="42" spans="1:13" ht="18" customHeight="1" thickTop="1" thickBot="1" x14ac:dyDescent="0.3">
      <c r="A42" s="659"/>
      <c r="B42" s="684"/>
      <c r="C42" s="705" t="e">
        <f>IF(B14="","",B14)</f>
        <v>#REF!</v>
      </c>
      <c r="D42" s="706"/>
      <c r="E42" s="718"/>
      <c r="F42" s="719"/>
      <c r="G42" s="170" t="e">
        <f>IF(B11="","",B11)</f>
        <v>#REF!</v>
      </c>
      <c r="H42" s="170"/>
      <c r="I42" s="692"/>
      <c r="J42" s="693"/>
    </row>
    <row r="43" spans="1:13" ht="3" customHeight="1" thickTop="1" thickBot="1" x14ac:dyDescent="0.3">
      <c r="A43" s="212"/>
      <c r="B43" s="212"/>
      <c r="C43" s="212"/>
      <c r="D43" s="192"/>
      <c r="E43" s="192"/>
      <c r="F43" s="192"/>
      <c r="G43" s="192"/>
      <c r="H43" s="192"/>
      <c r="I43" s="231"/>
      <c r="J43" s="208"/>
    </row>
    <row r="44" spans="1:13" ht="16.5" thickTop="1" thickBot="1" x14ac:dyDescent="0.3">
      <c r="A44" s="658" t="s">
        <v>805</v>
      </c>
      <c r="B44" s="716" t="s">
        <v>813</v>
      </c>
      <c r="C44" s="737" t="s">
        <v>820</v>
      </c>
      <c r="D44" s="738"/>
      <c r="E44" s="738"/>
      <c r="F44" s="739"/>
      <c r="G44" s="662" t="s">
        <v>821</v>
      </c>
      <c r="H44" s="663"/>
      <c r="I44" s="710" t="s">
        <v>793</v>
      </c>
      <c r="J44" s="711"/>
    </row>
    <row r="45" spans="1:13" ht="18" customHeight="1" thickTop="1" thickBot="1" x14ac:dyDescent="0.3">
      <c r="A45" s="659"/>
      <c r="B45" s="717"/>
      <c r="C45" s="705" t="e">
        <f>IF(B19="","",B19)</f>
        <v>#REF!</v>
      </c>
      <c r="D45" s="706"/>
      <c r="E45" s="718"/>
      <c r="F45" s="719"/>
      <c r="G45" s="170" t="e">
        <f>IF(B16="","",B16)</f>
        <v>#REF!</v>
      </c>
      <c r="H45" s="170"/>
      <c r="I45" s="712"/>
      <c r="J45" s="713"/>
    </row>
    <row r="46" spans="1:13" ht="3" customHeight="1" thickTop="1" thickBot="1" x14ac:dyDescent="0.3">
      <c r="A46" s="212"/>
      <c r="B46" s="212"/>
      <c r="C46" s="212"/>
      <c r="D46" s="192"/>
      <c r="E46" s="192"/>
      <c r="F46" s="192"/>
      <c r="G46" s="192"/>
      <c r="H46" s="192"/>
      <c r="I46" s="234"/>
      <c r="J46" s="208"/>
    </row>
    <row r="47" spans="1:13" ht="15.6" customHeight="1" thickTop="1" thickBot="1" x14ac:dyDescent="0.3">
      <c r="A47" s="658" t="s">
        <v>806</v>
      </c>
      <c r="B47" s="683" t="s">
        <v>505</v>
      </c>
      <c r="C47" s="662" t="s">
        <v>822</v>
      </c>
      <c r="D47" s="720"/>
      <c r="E47" s="720"/>
      <c r="F47" s="663"/>
      <c r="G47" s="662" t="s">
        <v>823</v>
      </c>
      <c r="H47" s="663"/>
      <c r="I47" s="679" t="s">
        <v>829</v>
      </c>
      <c r="J47" s="680"/>
    </row>
    <row r="48" spans="1:13" ht="18" customHeight="1" thickTop="1" thickBot="1" x14ac:dyDescent="0.3">
      <c r="A48" s="659"/>
      <c r="B48" s="684"/>
      <c r="C48" s="718" t="s">
        <v>529</v>
      </c>
      <c r="D48" s="719"/>
      <c r="E48" s="718" t="s">
        <v>550</v>
      </c>
      <c r="F48" s="719"/>
      <c r="G48" s="170" t="s">
        <v>551</v>
      </c>
      <c r="H48" s="170" t="s">
        <v>550</v>
      </c>
      <c r="I48" s="681"/>
      <c r="J48" s="682"/>
    </row>
    <row r="49" spans="1:10" ht="3" customHeight="1" thickTop="1" thickBot="1" x14ac:dyDescent="0.3">
      <c r="A49" s="184"/>
      <c r="B49" s="213"/>
      <c r="C49" s="213"/>
      <c r="D49" s="192"/>
      <c r="E49" s="192"/>
      <c r="F49" s="192"/>
      <c r="G49" s="192"/>
      <c r="H49" s="192"/>
      <c r="I49" s="235"/>
      <c r="J49" s="193"/>
    </row>
    <row r="50" spans="1:10" ht="16.5" thickTop="1" thickBot="1" x14ac:dyDescent="0.3">
      <c r="A50" s="658" t="s">
        <v>807</v>
      </c>
      <c r="B50" s="714" t="s">
        <v>511</v>
      </c>
      <c r="C50" s="662" t="s">
        <v>824</v>
      </c>
      <c r="D50" s="720"/>
      <c r="E50" s="720"/>
      <c r="F50" s="663"/>
      <c r="G50" s="644" t="s">
        <v>812</v>
      </c>
      <c r="H50" s="645"/>
      <c r="I50" s="645"/>
      <c r="J50" s="646"/>
    </row>
    <row r="51" spans="1:10" ht="18" customHeight="1" thickTop="1" thickBot="1" x14ac:dyDescent="0.3">
      <c r="A51" s="659"/>
      <c r="B51" s="715"/>
      <c r="C51" s="703"/>
      <c r="D51" s="704"/>
      <c r="E51" s="718"/>
      <c r="F51" s="719"/>
      <c r="G51" s="647"/>
      <c r="H51" s="648"/>
      <c r="I51" s="648"/>
      <c r="J51" s="649"/>
    </row>
    <row r="52" spans="1:10" ht="14.1" customHeight="1" thickTop="1" x14ac:dyDescent="0.25">
      <c r="A52" s="194"/>
      <c r="B52" s="195"/>
      <c r="C52" s="195"/>
      <c r="D52" s="194"/>
      <c r="E52" s="194"/>
      <c r="F52" s="194"/>
      <c r="G52" s="194"/>
      <c r="H52" s="194"/>
      <c r="I52" s="225"/>
      <c r="J52" s="194"/>
    </row>
    <row r="53" spans="1:10" ht="24.95" customHeight="1" x14ac:dyDescent="0.25">
      <c r="A53" s="678" t="s">
        <v>863</v>
      </c>
      <c r="B53" s="678"/>
      <c r="C53" s="678"/>
      <c r="D53" s="678"/>
      <c r="E53" s="678"/>
      <c r="F53" s="678"/>
      <c r="G53" s="678"/>
      <c r="H53" s="678"/>
      <c r="I53" s="678"/>
      <c r="J53" s="678"/>
    </row>
    <row r="54" spans="1:10" ht="24.95" hidden="1" customHeight="1" x14ac:dyDescent="0.25">
      <c r="A54" s="643" t="s">
        <v>828</v>
      </c>
      <c r="B54" s="643"/>
      <c r="C54" s="643"/>
      <c r="D54" s="643"/>
      <c r="E54" s="643"/>
      <c r="F54" s="643"/>
      <c r="G54" s="643"/>
      <c r="H54" s="643"/>
      <c r="I54" s="643"/>
      <c r="J54" s="643"/>
    </row>
  </sheetData>
  <sheetProtection selectLockedCells="1"/>
  <mergeCells count="101">
    <mergeCell ref="L19:M19"/>
    <mergeCell ref="A6:C6"/>
    <mergeCell ref="B9:C9"/>
    <mergeCell ref="D9:E9"/>
    <mergeCell ref="C45:D45"/>
    <mergeCell ref="E45:F45"/>
    <mergeCell ref="C39:F39"/>
    <mergeCell ref="C41:F41"/>
    <mergeCell ref="C42:D42"/>
    <mergeCell ref="E42:F42"/>
    <mergeCell ref="C44:F44"/>
    <mergeCell ref="F19:G19"/>
    <mergeCell ref="C35:D35"/>
    <mergeCell ref="C26:D26"/>
    <mergeCell ref="C25:F25"/>
    <mergeCell ref="C23:F23"/>
    <mergeCell ref="C28:F28"/>
    <mergeCell ref="A15:J15"/>
    <mergeCell ref="B16:C16"/>
    <mergeCell ref="B17:C17"/>
    <mergeCell ref="B18:C18"/>
    <mergeCell ref="B19:C19"/>
    <mergeCell ref="D16:E16"/>
    <mergeCell ref="D17:E17"/>
    <mergeCell ref="F9:G9"/>
    <mergeCell ref="B11:C11"/>
    <mergeCell ref="B12:C12"/>
    <mergeCell ref="B13:C13"/>
    <mergeCell ref="B14:C14"/>
    <mergeCell ref="D13:E13"/>
    <mergeCell ref="D14:E14"/>
    <mergeCell ref="F11:G11"/>
    <mergeCell ref="F12:G12"/>
    <mergeCell ref="F13:G13"/>
    <mergeCell ref="F14:G14"/>
    <mergeCell ref="D11:E11"/>
    <mergeCell ref="D12:E12"/>
    <mergeCell ref="A50:A51"/>
    <mergeCell ref="I44:J45"/>
    <mergeCell ref="B50:B51"/>
    <mergeCell ref="A44:A45"/>
    <mergeCell ref="B44:B45"/>
    <mergeCell ref="G44:H44"/>
    <mergeCell ref="C51:D51"/>
    <mergeCell ref="E48:F48"/>
    <mergeCell ref="E51:F51"/>
    <mergeCell ref="C47:F47"/>
    <mergeCell ref="C48:D48"/>
    <mergeCell ref="C50:F50"/>
    <mergeCell ref="I34:J35"/>
    <mergeCell ref="A31:A32"/>
    <mergeCell ref="B31:B32"/>
    <mergeCell ref="G31:H31"/>
    <mergeCell ref="I31:J32"/>
    <mergeCell ref="C31:F31"/>
    <mergeCell ref="I25:J26"/>
    <mergeCell ref="B47:B48"/>
    <mergeCell ref="G47:H47"/>
    <mergeCell ref="A47:A48"/>
    <mergeCell ref="A34:A35"/>
    <mergeCell ref="I28:J29"/>
    <mergeCell ref="E26:F26"/>
    <mergeCell ref="E29:F29"/>
    <mergeCell ref="F16:G16"/>
    <mergeCell ref="F17:G17"/>
    <mergeCell ref="F18:G18"/>
    <mergeCell ref="G39:H39"/>
    <mergeCell ref="B34:B35"/>
    <mergeCell ref="G34:H34"/>
    <mergeCell ref="D18:E18"/>
    <mergeCell ref="D19:E19"/>
    <mergeCell ref="G28:H28"/>
    <mergeCell ref="E32:F32"/>
    <mergeCell ref="E35:F35"/>
    <mergeCell ref="C29:D29"/>
    <mergeCell ref="C32:D32"/>
    <mergeCell ref="C34:F34"/>
    <mergeCell ref="A54:J54"/>
    <mergeCell ref="G50:J51"/>
    <mergeCell ref="A3:J4"/>
    <mergeCell ref="G23:H23"/>
    <mergeCell ref="A25:A26"/>
    <mergeCell ref="B25:B26"/>
    <mergeCell ref="G25:H25"/>
    <mergeCell ref="D6:F6"/>
    <mergeCell ref="H6:J6"/>
    <mergeCell ref="A7:F7"/>
    <mergeCell ref="G7:J7"/>
    <mergeCell ref="A10:J10"/>
    <mergeCell ref="A28:A29"/>
    <mergeCell ref="B28:B29"/>
    <mergeCell ref="A53:J53"/>
    <mergeCell ref="I47:J48"/>
    <mergeCell ref="A41:A42"/>
    <mergeCell ref="B41:B42"/>
    <mergeCell ref="G41:H41"/>
    <mergeCell ref="A37:J37"/>
    <mergeCell ref="I39:J39"/>
    <mergeCell ref="I41:J42"/>
    <mergeCell ref="A21:J21"/>
    <mergeCell ref="I23:J23"/>
  </mergeCells>
  <dataValidations count="15">
    <dataValidation type="list" allowBlank="1" showInputMessage="1" showErrorMessage="1" sqref="H48 C48 E48" xr:uid="{00000000-0002-0000-0700-000000000000}">
      <formula1>$B$11:$B$14</formula1>
    </dataValidation>
    <dataValidation type="list" allowBlank="1" showInputMessage="1" showErrorMessage="1" sqref="G48" xr:uid="{00000000-0002-0000-0700-000001000000}">
      <formula1>$B$16:$B$19</formula1>
    </dataValidation>
    <dataValidation type="list" allowBlank="1" showInputMessage="1" showErrorMessage="1" sqref="H42" xr:uid="{00000000-0002-0000-0700-000002000000}">
      <formula1>$B$12:$B$13</formula1>
    </dataValidation>
    <dataValidation type="list" allowBlank="1" showInputMessage="1" showErrorMessage="1" sqref="H45" xr:uid="{00000000-0002-0000-0700-000003000000}">
      <formula1>$B$17:$B$18</formula1>
    </dataValidation>
    <dataValidation type="list" allowBlank="1" showInputMessage="1" showErrorMessage="1" sqref="E51:F51" xr:uid="{00000000-0002-0000-0700-000004000000}">
      <formula1>$G$48:$H$48</formula1>
    </dataValidation>
    <dataValidation type="list" allowBlank="1" showInputMessage="1" showErrorMessage="1" sqref="H32 E32:F32" xr:uid="{00000000-0002-0000-0700-000005000000}">
      <formula1>$G$26:$H$26</formula1>
    </dataValidation>
    <dataValidation type="list" allowBlank="1" showInputMessage="1" showErrorMessage="1" sqref="H35 E35:F35" xr:uid="{00000000-0002-0000-0700-000006000000}">
      <formula1>$G$29:$H$29</formula1>
    </dataValidation>
    <dataValidation type="list" allowBlank="1" showInputMessage="1" showErrorMessage="1" sqref="G32" xr:uid="{00000000-0002-0000-0700-000007000000}">
      <formula1>$C$26:$E$26</formula1>
    </dataValidation>
    <dataValidation type="list" allowBlank="1" showInputMessage="1" showErrorMessage="1" sqref="G35" xr:uid="{00000000-0002-0000-0700-000008000000}">
      <formula1>$C$29:$E$29</formula1>
    </dataValidation>
    <dataValidation type="list" allowBlank="1" showInputMessage="1" showErrorMessage="1" sqref="C32:D32 E42:F42" xr:uid="{00000000-0002-0000-0700-000009000000}">
      <formula1>$C$26:$F$26</formula1>
    </dataValidation>
    <dataValidation type="list" allowBlank="1" showInputMessage="1" showErrorMessage="1" sqref="C35:D35 E45:F45" xr:uid="{00000000-0002-0000-0700-00000A000000}">
      <formula1>$C$29:$F$29</formula1>
    </dataValidation>
    <dataValidation type="list" allowBlank="1" showInputMessage="1" showErrorMessage="1" sqref="C51:D51" xr:uid="{00000000-0002-0000-0700-00000B000000}">
      <formula1>$C$48:$F$48</formula1>
    </dataValidation>
    <dataValidation type="list" allowBlank="1" showInputMessage="1" showErrorMessage="1" sqref="D6:F6" xr:uid="{00000000-0002-0000-0700-00000C000000}">
      <formula1>$L$11</formula1>
    </dataValidation>
    <dataValidation type="list" allowBlank="1" showInputMessage="1" showErrorMessage="1" sqref="H6:J6" xr:uid="{00000000-0002-0000-0700-00000D000000}">
      <formula1>$L$12:$L$18</formula1>
    </dataValidation>
    <dataValidation type="list" allowBlank="1" showInputMessage="1" showErrorMessage="1" sqref="G7:J7" xr:uid="{00000000-0002-0000-0700-00000E000000}">
      <formula1>$M$11:$M$18</formula1>
    </dataValidation>
  </dataValidations>
  <printOptions horizontalCentered="1"/>
  <pageMargins left="0.31496062992125984" right="0.31496062992125984" top="0.15748031496062992" bottom="0.15748031496062992" header="0.31496062992125984" footer="0.31496062992125984"/>
  <pageSetup paperSize="9" scale="96" orientation="portrait" horizontalDpi="4294967293" verticalDpi="300" r:id="rId1"/>
  <rowBreaks count="1" manualBreakCount="1">
    <brk id="53" max="7"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F000000}">
          <x14:formula1>
            <xm:f>'Données Clubs'!$E$5:$E$68</xm:f>
          </x14:formula1>
          <xm:sqref>F16:F19 F11:F14</xm:sqref>
        </x14:dataValidation>
        <x14:dataValidation type="list" allowBlank="1" showInputMessage="1" showErrorMessage="1" xr:uid="{00000000-0002-0000-0700-000010000000}">
          <x14:formula1>
            <xm:f>Données!$I$6:$I$17</xm:f>
          </x14:formula1>
          <xm:sqref>D6:F6</xm:sqref>
        </x14:dataValidation>
        <x14:dataValidation type="list" allowBlank="1" showInputMessage="1" showErrorMessage="1" xr:uid="{00000000-0002-0000-0700-000011000000}">
          <x14:formula1>
            <xm:f>Données!$L$6:$L$19</xm:f>
          </x14:formula1>
          <xm:sqref>H6:J6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5:P35"/>
  <sheetViews>
    <sheetView topLeftCell="A4" workbookViewId="0">
      <selection activeCell="H15" sqref="H15"/>
    </sheetView>
  </sheetViews>
  <sheetFormatPr baseColWidth="10" defaultColWidth="11.5703125" defaultRowHeight="15" x14ac:dyDescent="0.25"/>
  <cols>
    <col min="1" max="1" width="11.5703125" style="6"/>
    <col min="2" max="4" width="28.28515625" style="6" customWidth="1"/>
    <col min="5" max="5" width="30.5703125" style="6" customWidth="1"/>
    <col min="6" max="6" width="28.28515625" style="6" customWidth="1"/>
    <col min="7" max="8" width="11.5703125" style="6"/>
    <col min="9" max="11" width="19.28515625" style="6" customWidth="1"/>
    <col min="12" max="13" width="15.28515625" style="6" customWidth="1"/>
    <col min="14" max="14" width="11.5703125" style="6"/>
    <col min="15" max="16" width="27" style="6" customWidth="1"/>
    <col min="17" max="16384" width="11.5703125" style="6"/>
  </cols>
  <sheetData>
    <row r="5" spans="1:16" ht="15.75" thickBot="1" x14ac:dyDescent="0.3">
      <c r="A5" s="6" t="s">
        <v>644</v>
      </c>
      <c r="B5" s="6" t="s">
        <v>645</v>
      </c>
      <c r="C5" s="6" t="s">
        <v>646</v>
      </c>
      <c r="D5" s="6" t="s">
        <v>647</v>
      </c>
      <c r="E5" s="6" t="s">
        <v>648</v>
      </c>
      <c r="F5" s="6" t="s">
        <v>649</v>
      </c>
      <c r="G5" s="6" t="s">
        <v>473</v>
      </c>
      <c r="H5" s="6" t="s">
        <v>570</v>
      </c>
      <c r="I5" s="6" t="s">
        <v>642</v>
      </c>
      <c r="J5" s="6" t="s">
        <v>650</v>
      </c>
      <c r="K5" s="6" t="s">
        <v>651</v>
      </c>
      <c r="L5" s="6" t="s">
        <v>474</v>
      </c>
      <c r="M5" s="6" t="s">
        <v>652</v>
      </c>
      <c r="O5" s="122" t="s">
        <v>735</v>
      </c>
      <c r="P5" s="123" t="s">
        <v>734</v>
      </c>
    </row>
    <row r="6" spans="1:16" x14ac:dyDescent="0.25">
      <c r="A6" s="6" t="s">
        <v>653</v>
      </c>
      <c r="B6" s="6" t="s">
        <v>26</v>
      </c>
      <c r="C6" s="6" t="s">
        <v>654</v>
      </c>
      <c r="D6" s="6" t="s">
        <v>655</v>
      </c>
      <c r="E6" s="6" t="s">
        <v>656</v>
      </c>
      <c r="F6" s="121" t="s">
        <v>657</v>
      </c>
      <c r="G6" s="6" t="s">
        <v>5</v>
      </c>
      <c r="H6" s="6">
        <v>0</v>
      </c>
      <c r="I6" s="6" t="s">
        <v>658</v>
      </c>
      <c r="J6" s="6" t="s">
        <v>659</v>
      </c>
      <c r="K6" s="6" t="s">
        <v>660</v>
      </c>
      <c r="L6" s="6" t="s">
        <v>661</v>
      </c>
      <c r="M6" s="6" t="s">
        <v>461</v>
      </c>
      <c r="O6" s="124" t="s">
        <v>567</v>
      </c>
      <c r="P6" s="125" t="s">
        <v>756</v>
      </c>
    </row>
    <row r="7" spans="1:16" x14ac:dyDescent="0.25">
      <c r="A7" s="6" t="s">
        <v>662</v>
      </c>
      <c r="B7" s="6" t="s">
        <v>18</v>
      </c>
      <c r="C7" s="6" t="s">
        <v>663</v>
      </c>
      <c r="D7" s="6" t="s">
        <v>664</v>
      </c>
      <c r="E7" s="6" t="s">
        <v>665</v>
      </c>
      <c r="F7" s="121" t="s">
        <v>666</v>
      </c>
      <c r="G7" s="6" t="s">
        <v>9</v>
      </c>
      <c r="H7" s="6">
        <v>1</v>
      </c>
      <c r="I7" s="6" t="s">
        <v>667</v>
      </c>
      <c r="J7" s="6" t="s">
        <v>668</v>
      </c>
      <c r="K7" s="6" t="s">
        <v>669</v>
      </c>
      <c r="L7" s="6" t="s">
        <v>670</v>
      </c>
      <c r="M7" s="6" t="s">
        <v>463</v>
      </c>
      <c r="O7" s="124" t="s">
        <v>769</v>
      </c>
      <c r="P7" s="125" t="s">
        <v>772</v>
      </c>
    </row>
    <row r="8" spans="1:16" x14ac:dyDescent="0.25">
      <c r="A8" s="6" t="s">
        <v>671</v>
      </c>
      <c r="B8" s="6" t="s">
        <v>12</v>
      </c>
      <c r="C8" s="6" t="s">
        <v>672</v>
      </c>
      <c r="D8" s="6" t="s">
        <v>673</v>
      </c>
      <c r="E8" s="6" t="s">
        <v>674</v>
      </c>
      <c r="F8" s="121" t="s">
        <v>675</v>
      </c>
      <c r="G8" s="6" t="s">
        <v>13</v>
      </c>
      <c r="H8" s="6">
        <v>2</v>
      </c>
      <c r="I8" s="6" t="s">
        <v>676</v>
      </c>
      <c r="J8" s="6" t="s">
        <v>677</v>
      </c>
      <c r="K8" s="6" t="s">
        <v>678</v>
      </c>
      <c r="L8" s="6" t="s">
        <v>679</v>
      </c>
      <c r="M8" s="6" t="s">
        <v>680</v>
      </c>
      <c r="O8" s="124" t="s">
        <v>770</v>
      </c>
      <c r="P8" s="125" t="s">
        <v>773</v>
      </c>
    </row>
    <row r="9" spans="1:16" x14ac:dyDescent="0.25">
      <c r="B9" s="6" t="s">
        <v>33</v>
      </c>
      <c r="C9" s="6" t="s">
        <v>681</v>
      </c>
      <c r="D9" s="6" t="s">
        <v>682</v>
      </c>
      <c r="E9" s="6" t="s">
        <v>683</v>
      </c>
      <c r="F9" s="121" t="s">
        <v>365</v>
      </c>
      <c r="G9" s="6" t="s">
        <v>571</v>
      </c>
      <c r="H9" s="6">
        <v>3</v>
      </c>
      <c r="I9" s="6" t="s">
        <v>684</v>
      </c>
      <c r="J9" s="6" t="s">
        <v>685</v>
      </c>
      <c r="K9" s="6" t="s">
        <v>686</v>
      </c>
      <c r="L9" s="6" t="s">
        <v>687</v>
      </c>
      <c r="M9" s="6" t="s">
        <v>688</v>
      </c>
      <c r="O9" s="124" t="s">
        <v>771</v>
      </c>
      <c r="P9" s="125" t="s">
        <v>774</v>
      </c>
    </row>
    <row r="10" spans="1:16" x14ac:dyDescent="0.25">
      <c r="B10" s="6" t="s">
        <v>23</v>
      </c>
      <c r="C10" s="6" t="s">
        <v>689</v>
      </c>
      <c r="D10" s="6" t="s">
        <v>690</v>
      </c>
      <c r="E10" s="6" t="s">
        <v>691</v>
      </c>
      <c r="F10" s="121" t="s">
        <v>692</v>
      </c>
      <c r="G10" s="6" t="s">
        <v>572</v>
      </c>
      <c r="H10" s="6">
        <v>4</v>
      </c>
      <c r="I10" s="6" t="s">
        <v>693</v>
      </c>
      <c r="J10" s="6" t="s">
        <v>694</v>
      </c>
      <c r="K10" s="6" t="s">
        <v>695</v>
      </c>
      <c r="L10" s="6" t="s">
        <v>696</v>
      </c>
      <c r="M10" s="6" t="s">
        <v>697</v>
      </c>
      <c r="O10" s="124" t="s">
        <v>742</v>
      </c>
      <c r="P10" s="125" t="s">
        <v>744</v>
      </c>
    </row>
    <row r="11" spans="1:16" x14ac:dyDescent="0.25">
      <c r="B11" s="6" t="s">
        <v>8</v>
      </c>
      <c r="C11" s="6" t="s">
        <v>698</v>
      </c>
      <c r="D11" s="6" t="s">
        <v>699</v>
      </c>
      <c r="E11" s="6" t="s">
        <v>700</v>
      </c>
      <c r="F11" s="121" t="s">
        <v>701</v>
      </c>
      <c r="G11" s="6" t="s">
        <v>573</v>
      </c>
      <c r="H11" s="6">
        <v>5</v>
      </c>
      <c r="I11" s="6" t="s">
        <v>702</v>
      </c>
      <c r="J11" s="6" t="s">
        <v>703</v>
      </c>
      <c r="K11" s="6" t="s">
        <v>704</v>
      </c>
      <c r="L11" s="6" t="s">
        <v>705</v>
      </c>
      <c r="M11" s="6" t="s">
        <v>706</v>
      </c>
      <c r="O11" s="124" t="s">
        <v>479</v>
      </c>
      <c r="P11" s="125" t="s">
        <v>736</v>
      </c>
    </row>
    <row r="12" spans="1:16" x14ac:dyDescent="0.25">
      <c r="B12" s="6" t="s">
        <v>51</v>
      </c>
      <c r="C12" s="6" t="s">
        <v>707</v>
      </c>
      <c r="D12" s="6" t="s">
        <v>708</v>
      </c>
      <c r="E12" s="6" t="s">
        <v>709</v>
      </c>
      <c r="F12" s="121" t="s">
        <v>710</v>
      </c>
      <c r="G12" s="6" t="s">
        <v>574</v>
      </c>
      <c r="H12" s="6">
        <v>6</v>
      </c>
      <c r="I12" s="6" t="s">
        <v>462</v>
      </c>
      <c r="J12" s="6" t="s">
        <v>711</v>
      </c>
      <c r="K12" s="6" t="s">
        <v>712</v>
      </c>
      <c r="L12" s="6" t="s">
        <v>713</v>
      </c>
      <c r="M12" s="6" t="s">
        <v>714</v>
      </c>
      <c r="O12" s="124" t="s">
        <v>480</v>
      </c>
      <c r="P12" s="125" t="s">
        <v>737</v>
      </c>
    </row>
    <row r="13" spans="1:16" x14ac:dyDescent="0.25">
      <c r="G13" s="6" t="s">
        <v>575</v>
      </c>
      <c r="H13" s="6">
        <v>7</v>
      </c>
      <c r="I13" s="6" t="s">
        <v>715</v>
      </c>
      <c r="J13" s="6" t="s">
        <v>716</v>
      </c>
      <c r="K13" s="6" t="s">
        <v>717</v>
      </c>
      <c r="L13" s="6" t="s">
        <v>718</v>
      </c>
      <c r="M13" s="6" t="s">
        <v>719</v>
      </c>
      <c r="O13" s="124" t="s">
        <v>738</v>
      </c>
      <c r="P13" s="125" t="s">
        <v>739</v>
      </c>
    </row>
    <row r="14" spans="1:16" x14ac:dyDescent="0.25">
      <c r="H14" s="6">
        <v>8</v>
      </c>
      <c r="I14" s="6" t="s">
        <v>720</v>
      </c>
      <c r="J14" s="6" t="s">
        <v>721</v>
      </c>
      <c r="K14" s="6" t="s">
        <v>722</v>
      </c>
      <c r="L14" s="6" t="s">
        <v>723</v>
      </c>
      <c r="M14" s="6" t="s">
        <v>724</v>
      </c>
      <c r="O14" s="124" t="s">
        <v>740</v>
      </c>
      <c r="P14" s="125" t="s">
        <v>743</v>
      </c>
    </row>
    <row r="15" spans="1:16" x14ac:dyDescent="0.25">
      <c r="I15" s="6" t="s">
        <v>725</v>
      </c>
      <c r="J15" s="6" t="s">
        <v>726</v>
      </c>
      <c r="K15" s="6" t="s">
        <v>727</v>
      </c>
      <c r="L15" s="6" t="s">
        <v>728</v>
      </c>
      <c r="M15" s="6" t="s">
        <v>729</v>
      </c>
      <c r="O15" s="124" t="s">
        <v>741</v>
      </c>
      <c r="P15" s="125" t="s">
        <v>744</v>
      </c>
    </row>
    <row r="16" spans="1:16" x14ac:dyDescent="0.25">
      <c r="L16" s="6" t="s">
        <v>730</v>
      </c>
      <c r="M16" s="6" t="s">
        <v>731</v>
      </c>
      <c r="O16" s="124" t="s">
        <v>776</v>
      </c>
      <c r="P16" s="125" t="s">
        <v>778</v>
      </c>
    </row>
    <row r="17" spans="12:16" x14ac:dyDescent="0.25">
      <c r="L17" s="6" t="s">
        <v>732</v>
      </c>
      <c r="O17" s="124" t="s">
        <v>775</v>
      </c>
      <c r="P17" s="125" t="s">
        <v>777</v>
      </c>
    </row>
    <row r="18" spans="12:16" x14ac:dyDescent="0.25">
      <c r="L18" s="6" t="s">
        <v>733</v>
      </c>
      <c r="O18" s="124" t="s">
        <v>779</v>
      </c>
      <c r="P18" s="125" t="s">
        <v>753</v>
      </c>
    </row>
    <row r="19" spans="12:16" x14ac:dyDescent="0.25">
      <c r="O19" s="124" t="s">
        <v>760</v>
      </c>
      <c r="P19" s="125" t="s">
        <v>763</v>
      </c>
    </row>
    <row r="20" spans="12:16" x14ac:dyDescent="0.25">
      <c r="O20" s="124" t="s">
        <v>761</v>
      </c>
      <c r="P20" s="125" t="s">
        <v>764</v>
      </c>
    </row>
    <row r="21" spans="12:16" x14ac:dyDescent="0.25">
      <c r="O21" s="6" t="s">
        <v>476</v>
      </c>
      <c r="P21" s="125" t="s">
        <v>762</v>
      </c>
    </row>
    <row r="22" spans="12:16" x14ac:dyDescent="0.25">
      <c r="O22" s="6" t="s">
        <v>477</v>
      </c>
      <c r="P22" s="125" t="s">
        <v>754</v>
      </c>
    </row>
    <row r="23" spans="12:16" x14ac:dyDescent="0.25">
      <c r="O23" s="6" t="s">
        <v>478</v>
      </c>
      <c r="P23" s="125" t="s">
        <v>763</v>
      </c>
    </row>
    <row r="24" spans="12:16" x14ac:dyDescent="0.25">
      <c r="O24" s="6" t="s">
        <v>481</v>
      </c>
      <c r="P24" s="125" t="s">
        <v>762</v>
      </c>
    </row>
    <row r="25" spans="12:16" x14ac:dyDescent="0.25">
      <c r="O25" s="6" t="s">
        <v>751</v>
      </c>
      <c r="P25" s="125" t="s">
        <v>485</v>
      </c>
    </row>
    <row r="26" spans="12:16" x14ac:dyDescent="0.25">
      <c r="O26" s="6" t="s">
        <v>750</v>
      </c>
      <c r="P26" s="125" t="s">
        <v>757</v>
      </c>
    </row>
    <row r="27" spans="12:16" x14ac:dyDescent="0.25">
      <c r="O27" s="6" t="s">
        <v>752</v>
      </c>
      <c r="P27" s="125" t="s">
        <v>759</v>
      </c>
    </row>
    <row r="28" spans="12:16" x14ac:dyDescent="0.25">
      <c r="O28" s="6" t="s">
        <v>475</v>
      </c>
      <c r="P28" s="125" t="s">
        <v>753</v>
      </c>
    </row>
    <row r="29" spans="12:16" x14ac:dyDescent="0.25">
      <c r="O29" s="6" t="s">
        <v>745</v>
      </c>
      <c r="P29" s="125" t="s">
        <v>754</v>
      </c>
    </row>
    <row r="30" spans="12:16" x14ac:dyDescent="0.25">
      <c r="O30" s="6" t="s">
        <v>746</v>
      </c>
      <c r="P30" s="125" t="s">
        <v>755</v>
      </c>
    </row>
    <row r="31" spans="12:16" x14ac:dyDescent="0.25">
      <c r="O31" s="6" t="s">
        <v>747</v>
      </c>
      <c r="P31" s="127" t="s">
        <v>756</v>
      </c>
    </row>
    <row r="32" spans="12:16" x14ac:dyDescent="0.25">
      <c r="O32" s="6" t="s">
        <v>748</v>
      </c>
      <c r="P32" s="127" t="s">
        <v>757</v>
      </c>
    </row>
    <row r="33" spans="15:16" x14ac:dyDescent="0.25">
      <c r="O33" s="6" t="s">
        <v>749</v>
      </c>
      <c r="P33" s="125" t="s">
        <v>758</v>
      </c>
    </row>
    <row r="34" spans="15:16" x14ac:dyDescent="0.25">
      <c r="O34" s="124"/>
      <c r="P34" s="125"/>
    </row>
    <row r="35" spans="15:16" x14ac:dyDescent="0.25">
      <c r="O35" s="126"/>
      <c r="P35" s="127"/>
    </row>
  </sheetData>
  <sortState xmlns:xlrd2="http://schemas.microsoft.com/office/spreadsheetml/2017/richdata2" ref="O6:P11">
    <sortCondition ref="P5"/>
  </sortState>
  <hyperlinks>
    <hyperlink ref="F6" r:id="rId1" xr:uid="{00000000-0004-0000-0800-000000000000}"/>
    <hyperlink ref="F7" r:id="rId2" xr:uid="{00000000-0004-0000-0800-000001000000}"/>
    <hyperlink ref="F8" r:id="rId3" xr:uid="{00000000-0004-0000-0800-000002000000}"/>
    <hyperlink ref="F9" r:id="rId4" xr:uid="{00000000-0004-0000-0800-000003000000}"/>
    <hyperlink ref="F10" r:id="rId5" xr:uid="{00000000-0004-0000-0800-000004000000}"/>
    <hyperlink ref="F11" r:id="rId6" xr:uid="{00000000-0004-0000-0800-000005000000}"/>
    <hyperlink ref="F12" r:id="rId7" xr:uid="{00000000-0004-0000-0800-000006000000}"/>
  </hyperlinks>
  <pageMargins left="0.7" right="0.7" top="0.75" bottom="0.75" header="0.3" footer="0.3"/>
  <tableParts count="2">
    <tablePart r:id="rId8"/>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J l U + U T o R / y 2 k A A A A 9 Q A A A B I A H A B D b 2 5 m a W c v U G F j a 2 F n Z S 5 4 b W w g o h g A K K A U A A A A A A A A A A A A A A A A A A A A A A A A A A A A h Y + x D o I w G I R f h X S n L e h A y E 8 Z T J w k M Z o Y 1 6 Y U a I R i 2 m J 5 N w c f y V c Q o 6 i b 4 9 1 3 l 9 z d r z f I x 6 4 N L t J Y 1 e s M R Z i i Q G r R l 0 r X G R p c F S Y o Z 7 D l 4 s R r G U x h b d P R q g w 1 z p 1 T Q r z 3 2 C 9 w b 2 o S U x q R Y 7 H Z i 0 Z 2 P F T a O q 6 F R J 9 W + b + F G B x e Y 1 i M k y V O 6 D Q J y O x B o f S X x x N 7 0 h 8 T V k P r B i N Z Z c L 1 D s g s g b w v s A d Q S w M E F A A C A A g A J l U + 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Z V P l E o i k e 4 D g A A A B E A A A A T A B w A R m 9 y b X V s Y X M v U 2 V j d G l v b j E u b S C i G A A o o B Q A A A A A A A A A A A A A A A A A A A A A A A A A A A A r T k 0 u y c z P U w i G 0 I b W A F B L A Q I t A B Q A A g A I A C Z V P l E 6 E f 8 t p A A A A P U A A A A S A A A A A A A A A A A A A A A A A A A A A A B D b 2 5 m a W c v U G F j a 2 F n Z S 5 4 b W x Q S w E C L Q A U A A I A C A A m V T 5 R D 8 r p q 6 Q A A A D p A A A A E w A A A A A A A A A A A A A A A A D w A A A A W 0 N v b n R l b n R f V H l w Z X N d L n h t b F B L A Q I t A B Q A A g A I A C Z V P l E 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P G j M 6 L 4 f k Q a J 0 z / N d k 6 y H A A A A A A I A A A A A A B B m A A A A A Q A A I A A A A O E k r / X R S j T Y P L v y e 7 o K T x L K 8 t q 6 2 p l s 3 P K h D K m U 6 o h U A A A A A A 6 A A A A A A g A A I A A A A J p Q r t x B n r v o K P 5 H I N H q E g Y J f G c O H W 4 n n Q A B d S a C B b l e U A A A A D n e n 7 p / N J B r + c g K m R D T F N u O A r f R Q 4 D E r + 3 2 0 u e p v e J f R Q V 3 Y U g V O h 3 t A v Q X R o 7 r 2 a 0 Q M + o v 8 v S u + z T h 4 m S a L z N v 9 D t / t 6 4 R y t z S 9 j 3 W t 5 + m Q A A A A H s G l r 1 c F v 0 s A L 5 A g / Y E X S i K x h u y t X F 5 m P h s n 9 + D 7 4 s E e a s e r 9 k x 0 s A / 7 1 2 F N C b l b U r 7 9 s L N h C P P e p 5 1 e / G W 3 S w = < / D a t a M a s h u p > 
</file>

<file path=customXml/itemProps1.xml><?xml version="1.0" encoding="utf-8"?>
<ds:datastoreItem xmlns:ds="http://schemas.openxmlformats.org/officeDocument/2006/customXml" ds:itemID="{F85AE8DA-48C9-44B7-BEC8-09A225822C2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10</vt:i4>
      </vt:variant>
    </vt:vector>
  </HeadingPairs>
  <TitlesOfParts>
    <vt:vector size="21" baseType="lpstr">
      <vt:lpstr> Aide</vt:lpstr>
      <vt:lpstr>Rapport</vt:lpstr>
      <vt:lpstr>Tours de jeu et séances</vt:lpstr>
      <vt:lpstr>Feuille de synthese des parties</vt:lpstr>
      <vt:lpstr>Feuille de résultats</vt:lpstr>
      <vt:lpstr>ConvocFinaleGEST</vt:lpstr>
      <vt:lpstr>demande arbitres</vt:lpstr>
      <vt:lpstr>PLANNING2B</vt:lpstr>
      <vt:lpstr>Données</vt:lpstr>
      <vt:lpstr>planning 8 j. 3 billards</vt:lpstr>
      <vt:lpstr>Données Clubs</vt:lpstr>
      <vt:lpstr>'Feuille de synthese des parties'!Impression_des_titres</vt:lpstr>
      <vt:lpstr>'Tours de jeu et séances'!Impression_des_titres</vt:lpstr>
      <vt:lpstr>ConvocFinaleGEST!Zone_d_impression</vt:lpstr>
      <vt:lpstr>'demande arbitres'!Zone_d_impression</vt:lpstr>
      <vt:lpstr>'Feuille de résultats'!Zone_d_impression</vt:lpstr>
      <vt:lpstr>'Feuille de synthese des parties'!Zone_d_impression</vt:lpstr>
      <vt:lpstr>'planning 8 j. 3 billards'!Zone_d_impression</vt:lpstr>
      <vt:lpstr>PLANNING2B!Zone_d_impression</vt:lpstr>
      <vt:lpstr>Rapport!Zone_d_impression</vt:lpstr>
      <vt:lpstr>'Tours de jeu et séances'!Zone_d_impression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CLAUDE</dc:creator>
  <cp:lastModifiedBy>Jean Kauffeisen</cp:lastModifiedBy>
  <cp:lastPrinted>2023-08-23T08:12:34Z</cp:lastPrinted>
  <dcterms:created xsi:type="dcterms:W3CDTF">2017-11-03T05:38:14Z</dcterms:created>
  <dcterms:modified xsi:type="dcterms:W3CDTF">2023-08-23T08:14:27Z</dcterms:modified>
</cp:coreProperties>
</file>